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155" windowHeight="10545" activeTab="0"/>
  </bookViews>
  <sheets>
    <sheet name="дост. ср. 1" sheetId="1" r:id="rId1"/>
    <sheet name="дост. ср. 2" sheetId="2" r:id="rId2"/>
    <sheet name="оценка эффективности" sheetId="3" r:id="rId3"/>
  </sheets>
  <definedNames>
    <definedName name="_xlnm.Print_Area" localSheetId="0">'дост. ср. 1'!$A$1:$S$15</definedName>
    <definedName name="_xlnm.Print_Area" localSheetId="1">'дост. ср. 2'!$A$1:$G$9</definedName>
    <definedName name="_xlnm.Print_Area" localSheetId="2">'оценка эффективности'!$A$1:$G$16</definedName>
  </definedNames>
  <calcPr fullCalcOnLoad="1"/>
</workbook>
</file>

<file path=xl/sharedStrings.xml><?xml version="1.0" encoding="utf-8"?>
<sst xmlns="http://schemas.openxmlformats.org/spreadsheetml/2006/main" count="95" uniqueCount="70">
  <si>
    <t>за 2014 год</t>
  </si>
  <si>
    <t>Наименование мероприятий</t>
  </si>
  <si>
    <t>Исполнитель</t>
  </si>
  <si>
    <t>план</t>
  </si>
  <si>
    <t xml:space="preserve">Всего </t>
  </si>
  <si>
    <t>%</t>
  </si>
  <si>
    <t>фед. бюд-т</t>
  </si>
  <si>
    <t>обл. бюд-т</t>
  </si>
  <si>
    <t>район. бюд-т</t>
  </si>
  <si>
    <t>бюд-т поселений</t>
  </si>
  <si>
    <t>внебюджетные источники</t>
  </si>
  <si>
    <t>В том числе по источникам</t>
  </si>
  <si>
    <t>Объем финансирования программы за отчетный год, тыс. рублей</t>
  </si>
  <si>
    <t>сроки и показатели</t>
  </si>
  <si>
    <t>факт</t>
  </si>
  <si>
    <t>Соблюдение сроков реализации мероприятия и достижение показателей реализации мероприятия</t>
  </si>
  <si>
    <t>итого</t>
  </si>
  <si>
    <t>ОТЧЕТ об исполнении целевых показателей программы</t>
  </si>
  <si>
    <t>Исполнитель _</t>
  </si>
  <si>
    <t>Наименование целевого показателя</t>
  </si>
  <si>
    <t>Единица измерения</t>
  </si>
  <si>
    <t>Значение целевых показателей</t>
  </si>
  <si>
    <t>отчет</t>
  </si>
  <si>
    <t>Абсолютное отклонение</t>
  </si>
  <si>
    <t>Относительное отклонение, %</t>
  </si>
  <si>
    <t>Обоснование отклонений значений целевого по-казателя за отчетный период (год)</t>
  </si>
  <si>
    <t>мест</t>
  </si>
  <si>
    <t>ОЦЕНКА эффективности реализации  программы</t>
  </si>
  <si>
    <t xml:space="preserve">        Показатели         </t>
  </si>
  <si>
    <t xml:space="preserve">        Варианты оценки        </t>
  </si>
  <si>
    <t>Коэффициент</t>
  </si>
  <si>
    <t>Примечание</t>
  </si>
  <si>
    <t xml:space="preserve">1. Выполнение мероприятий программы в отчетном году              </t>
  </si>
  <si>
    <t xml:space="preserve"> от 0 до 1 </t>
  </si>
  <si>
    <t xml:space="preserve">2. Соответствие достигнутых в отчетном году целевых показателей (индикаторов) целевым показателям (индикаторам), утвержденным в  программе. </t>
  </si>
  <si>
    <t xml:space="preserve">отношение достигнутых целевых показателей к целевым показателям, запланированным программой                     </t>
  </si>
  <si>
    <t>3. Уровень эффективности расходования средств программы в отчетном финансовом году</t>
  </si>
  <si>
    <t xml:space="preserve">отношение комплексного показателя результативности по программе к частному от деления фактического объема финансирования к объему финансирования, запланированному программой. </t>
  </si>
  <si>
    <t xml:space="preserve">отношение фактического объема финансирования к объему  финансирования, запланированному программой    </t>
  </si>
  <si>
    <t xml:space="preserve">5. Уровень фактического объема финансирования программы из всех источников финансирования (за исключением бюджета муниципального образования «Онежский муниципальный район») от запланированного финансирования из всех источников финансирования (за исключением районного бюджета)                   </t>
  </si>
  <si>
    <t xml:space="preserve">отношение фактического объема финансирования к объему финансирования, запланированному программой    </t>
  </si>
  <si>
    <t xml:space="preserve"> Значение показателя</t>
  </si>
  <si>
    <t>Вес показателя</t>
  </si>
  <si>
    <t>Итоговая оценка</t>
  </si>
  <si>
    <t xml:space="preserve">доля выполненных мероприятий от общего числа запланированных мероприятий   </t>
  </si>
  <si>
    <t xml:space="preserve">4. Уровень фактического объема финансирования программы  из  бюджета муниципального образования «Онежский муниципальный район» от запланированного финансирования из районного бюджета         </t>
  </si>
  <si>
    <t>Отчет</t>
  </si>
  <si>
    <t>об исполнении мероприятий Муниципальной программы "Доступная среда на 2011 - 2015 годы"</t>
  </si>
  <si>
    <t>за 2014г.</t>
  </si>
  <si>
    <t xml:space="preserve">        </t>
  </si>
  <si>
    <t xml:space="preserve">Освоено </t>
  </si>
  <si>
    <t>кассовые</t>
  </si>
  <si>
    <t>расходы</t>
  </si>
  <si>
    <t>Оборудование входов в здания пандусами, поручнями. Расширение дверных проемов, установка навесов. В т.ч.: здание средней школы № 4 в г.Онега.</t>
  </si>
  <si>
    <t>Управление образования, бюджетные организации</t>
  </si>
  <si>
    <t>2014г. -2015г. Кассовые расходы: районный бюджет - пандус, федеральный бюджет - двери, крыльцо</t>
  </si>
  <si>
    <t>2014г. - 2015г.</t>
  </si>
  <si>
    <t xml:space="preserve">Разработка проектно-сметной документации </t>
  </si>
  <si>
    <t>2014г. Проектно-сметная документация</t>
  </si>
  <si>
    <t xml:space="preserve">2014г. </t>
  </si>
  <si>
    <t>Всего</t>
  </si>
  <si>
    <t>Количество социально значимых объектов, оборудованных пандусами и поручнями</t>
  </si>
  <si>
    <t>Доступная среда на 2011 - 2015 годы"</t>
  </si>
  <si>
    <t>управление образования</t>
  </si>
  <si>
    <t xml:space="preserve"> Доступная среда на 2011 - 2015 годы"</t>
  </si>
  <si>
    <t>здание администрации Онежского района</t>
  </si>
  <si>
    <t>отдел культуры, туризма, спорта и молодежной политики</t>
  </si>
  <si>
    <t>общее количество мероприятий 3, одно из которых имеет низкий процент исполнения (контракт на выполнение работ по 4 школе заключен в декабре 2014 г., выполнение работ -2015 год)</t>
  </si>
  <si>
    <t>освоено 26,5 % от плана, низкий процент исполнения по 1 мероприятию (контракт на выполнение работ по 4 школе заключен в декабре 2014 г., выполнение работ -2015 год)</t>
  </si>
  <si>
    <t>за 2014 год -пандус ДК, поручни здание библиотеки, пандус школа № 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</si>
</sst>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0" xfId="0" applyFont="1" applyAlignment="1">
      <alignment/>
    </xf>
    <xf numFmtId="0" fontId="3" fillId="0" borderId="5" xfId="0" applyFont="1" applyBorder="1" applyAlignment="1">
      <alignment vertical="top" wrapText="1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168" fontId="3" fillId="0" borderId="2" xfId="0" applyNumberFormat="1" applyFont="1" applyBorder="1" applyAlignment="1">
      <alignment vertical="top" wrapText="1"/>
    </xf>
    <xf numFmtId="168" fontId="3" fillId="0" borderId="4" xfId="0" applyNumberFormat="1" applyFont="1" applyBorder="1" applyAlignment="1">
      <alignment vertical="top" wrapText="1"/>
    </xf>
    <xf numFmtId="168" fontId="4" fillId="0" borderId="7" xfId="0" applyNumberFormat="1" applyFont="1" applyBorder="1" applyAlignment="1">
      <alignment/>
    </xf>
    <xf numFmtId="1" fontId="3" fillId="0" borderId="2" xfId="0" applyNumberFormat="1" applyFont="1" applyBorder="1" applyAlignment="1">
      <alignment vertical="top" wrapText="1"/>
    </xf>
    <xf numFmtId="1" fontId="3" fillId="0" borderId="4" xfId="0" applyNumberFormat="1" applyFont="1" applyBorder="1" applyAlignment="1">
      <alignment vertical="top" wrapText="1"/>
    </xf>
    <xf numFmtId="1" fontId="4" fillId="0" borderId="7" xfId="0" applyNumberFormat="1" applyFont="1" applyBorder="1" applyAlignment="1">
      <alignment/>
    </xf>
    <xf numFmtId="0" fontId="5" fillId="0" borderId="5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9" xfId="0" applyFont="1" applyBorder="1" applyAlignment="1">
      <alignment horizontal="left" vertical="top" wrapText="1"/>
    </xf>
    <xf numFmtId="2" fontId="5" fillId="0" borderId="2" xfId="0" applyNumberFormat="1" applyFont="1" applyBorder="1" applyAlignment="1">
      <alignment vertical="top" wrapText="1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169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168" fontId="3" fillId="0" borderId="12" xfId="0" applyNumberFormat="1" applyFont="1" applyBorder="1" applyAlignment="1">
      <alignment vertical="top" wrapText="1"/>
    </xf>
    <xf numFmtId="168" fontId="3" fillId="0" borderId="3" xfId="0" applyNumberFormat="1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1" fontId="3" fillId="0" borderId="12" xfId="0" applyNumberFormat="1" applyFont="1" applyBorder="1" applyAlignment="1">
      <alignment vertical="top" wrapText="1"/>
    </xf>
    <xf numFmtId="1" fontId="3" fillId="0" borderId="3" xfId="0" applyNumberFormat="1" applyFont="1" applyBorder="1" applyAlignment="1">
      <alignment vertical="top" wrapText="1"/>
    </xf>
    <xf numFmtId="0" fontId="0" fillId="0" borderId="1" xfId="0" applyFont="1" applyBorder="1" applyAlignment="1">
      <alignment wrapText="1"/>
    </xf>
    <xf numFmtId="1" fontId="0" fillId="0" borderId="1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tabSelected="1" view="pageBreakPreview" zoomScaleSheetLayoutView="100" workbookViewId="0" topLeftCell="A1">
      <selection activeCell="M13" sqref="M13"/>
    </sheetView>
  </sheetViews>
  <sheetFormatPr defaultColWidth="9.00390625" defaultRowHeight="12.75"/>
  <cols>
    <col min="1" max="1" width="21.00390625" style="5" customWidth="1"/>
    <col min="2" max="2" width="12.875" style="5" customWidth="1"/>
    <col min="3" max="3" width="6.75390625" style="5" customWidth="1"/>
    <col min="4" max="4" width="8.00390625" style="5" customWidth="1"/>
    <col min="5" max="5" width="7.25390625" style="5" customWidth="1"/>
    <col min="6" max="6" width="6.375" style="5" customWidth="1"/>
    <col min="7" max="7" width="8.375" style="5" customWidth="1"/>
    <col min="8" max="8" width="6.875" style="5" customWidth="1"/>
    <col min="9" max="9" width="8.625" style="5" customWidth="1"/>
    <col min="10" max="10" width="5.25390625" style="5" customWidth="1"/>
    <col min="11" max="11" width="8.375" style="5" customWidth="1"/>
    <col min="12" max="12" width="6.25390625" style="5" customWidth="1"/>
    <col min="13" max="13" width="8.125" style="5" customWidth="1"/>
    <col min="14" max="14" width="6.625" style="5" customWidth="1"/>
    <col min="15" max="15" width="9.25390625" style="5" customWidth="1"/>
    <col min="16" max="16" width="8.125" style="5" customWidth="1"/>
    <col min="17" max="17" width="11.00390625" style="5" customWidth="1"/>
    <col min="18" max="19" width="6.625" style="5" customWidth="1"/>
    <col min="20" max="16384" width="9.125" style="5" customWidth="1"/>
  </cols>
  <sheetData>
    <row r="1" ht="12.75">
      <c r="I1" s="5" t="s">
        <v>46</v>
      </c>
    </row>
    <row r="2" ht="12.75">
      <c r="B2" s="5" t="s">
        <v>47</v>
      </c>
    </row>
    <row r="3" ht="12.75">
      <c r="H3" s="5" t="s">
        <v>48</v>
      </c>
    </row>
    <row r="4" ht="12.75">
      <c r="H4" s="5" t="s">
        <v>49</v>
      </c>
    </row>
    <row r="5" ht="13.5" thickBot="1"/>
    <row r="6" spans="1:19" ht="13.5" thickBot="1">
      <c r="A6" s="32" t="s">
        <v>1</v>
      </c>
      <c r="B6" s="32" t="s">
        <v>2</v>
      </c>
      <c r="C6" s="43" t="s">
        <v>12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5"/>
      <c r="Q6" s="34" t="s">
        <v>15</v>
      </c>
      <c r="R6" s="35"/>
      <c r="S6" s="36"/>
    </row>
    <row r="7" spans="1:19" ht="13.5" thickBot="1">
      <c r="A7" s="46"/>
      <c r="B7" s="46"/>
      <c r="C7" s="34" t="s">
        <v>4</v>
      </c>
      <c r="D7" s="35"/>
      <c r="E7" s="36"/>
      <c r="F7" s="43" t="s">
        <v>11</v>
      </c>
      <c r="G7" s="44"/>
      <c r="H7" s="44"/>
      <c r="I7" s="44"/>
      <c r="J7" s="44"/>
      <c r="K7" s="44"/>
      <c r="L7" s="44"/>
      <c r="M7" s="44"/>
      <c r="N7" s="44"/>
      <c r="O7" s="45"/>
      <c r="P7" s="32" t="s">
        <v>50</v>
      </c>
      <c r="Q7" s="37"/>
      <c r="R7" s="38"/>
      <c r="S7" s="39"/>
    </row>
    <row r="8" spans="1:19" ht="13.5" thickBot="1">
      <c r="A8" s="46"/>
      <c r="B8" s="46"/>
      <c r="C8" s="40"/>
      <c r="D8" s="41"/>
      <c r="E8" s="42"/>
      <c r="F8" s="43" t="s">
        <v>6</v>
      </c>
      <c r="G8" s="45"/>
      <c r="H8" s="43" t="s">
        <v>7</v>
      </c>
      <c r="I8" s="45"/>
      <c r="J8" s="43" t="s">
        <v>8</v>
      </c>
      <c r="K8" s="45"/>
      <c r="L8" s="43" t="s">
        <v>9</v>
      </c>
      <c r="M8" s="45"/>
      <c r="N8" s="43" t="s">
        <v>10</v>
      </c>
      <c r="O8" s="45"/>
      <c r="P8" s="46"/>
      <c r="Q8" s="40"/>
      <c r="R8" s="41"/>
      <c r="S8" s="42"/>
    </row>
    <row r="9" spans="1:19" ht="22.5">
      <c r="A9" s="46"/>
      <c r="B9" s="46"/>
      <c r="C9" s="32" t="s">
        <v>3</v>
      </c>
      <c r="D9" s="23" t="s">
        <v>51</v>
      </c>
      <c r="E9" s="32" t="s">
        <v>5</v>
      </c>
      <c r="F9" s="32" t="s">
        <v>3</v>
      </c>
      <c r="G9" s="23" t="s">
        <v>51</v>
      </c>
      <c r="H9" s="32" t="s">
        <v>3</v>
      </c>
      <c r="I9" s="23" t="s">
        <v>51</v>
      </c>
      <c r="J9" s="32" t="s">
        <v>3</v>
      </c>
      <c r="K9" s="23" t="s">
        <v>51</v>
      </c>
      <c r="L9" s="32" t="s">
        <v>3</v>
      </c>
      <c r="M9" s="23" t="s">
        <v>51</v>
      </c>
      <c r="N9" s="32" t="s">
        <v>3</v>
      </c>
      <c r="O9" s="23" t="s">
        <v>51</v>
      </c>
      <c r="P9" s="46"/>
      <c r="Q9" s="32" t="s">
        <v>13</v>
      </c>
      <c r="R9" s="32" t="s">
        <v>3</v>
      </c>
      <c r="S9" s="32" t="s">
        <v>14</v>
      </c>
    </row>
    <row r="10" spans="1:19" ht="13.5" thickBot="1">
      <c r="A10" s="33"/>
      <c r="B10" s="33"/>
      <c r="C10" s="33"/>
      <c r="D10" s="24" t="s">
        <v>52</v>
      </c>
      <c r="E10" s="33"/>
      <c r="F10" s="33"/>
      <c r="G10" s="24" t="s">
        <v>52</v>
      </c>
      <c r="H10" s="33"/>
      <c r="I10" s="24" t="s">
        <v>52</v>
      </c>
      <c r="J10" s="33"/>
      <c r="K10" s="24" t="s">
        <v>52</v>
      </c>
      <c r="L10" s="33"/>
      <c r="M10" s="24" t="s">
        <v>52</v>
      </c>
      <c r="N10" s="33"/>
      <c r="O10" s="24" t="s">
        <v>52</v>
      </c>
      <c r="P10" s="33"/>
      <c r="Q10" s="33"/>
      <c r="R10" s="33"/>
      <c r="S10" s="33"/>
    </row>
    <row r="11" spans="1:19" ht="13.5" thickBot="1">
      <c r="A11" s="22">
        <v>1</v>
      </c>
      <c r="B11" s="23">
        <v>2</v>
      </c>
      <c r="C11" s="24">
        <v>3</v>
      </c>
      <c r="D11" s="24">
        <v>4</v>
      </c>
      <c r="E11" s="24">
        <v>5</v>
      </c>
      <c r="F11" s="24">
        <v>6</v>
      </c>
      <c r="G11" s="24">
        <v>7</v>
      </c>
      <c r="H11" s="24">
        <v>8</v>
      </c>
      <c r="I11" s="24">
        <v>9</v>
      </c>
      <c r="J11" s="24">
        <v>10</v>
      </c>
      <c r="K11" s="24">
        <v>11</v>
      </c>
      <c r="L11" s="24">
        <v>12</v>
      </c>
      <c r="M11" s="24">
        <v>13</v>
      </c>
      <c r="N11" s="24">
        <v>14</v>
      </c>
      <c r="O11" s="24">
        <v>15</v>
      </c>
      <c r="P11" s="24">
        <v>16</v>
      </c>
      <c r="Q11" s="24">
        <v>17</v>
      </c>
      <c r="R11" s="24">
        <v>18</v>
      </c>
      <c r="S11" s="24">
        <v>19</v>
      </c>
    </row>
    <row r="12" spans="1:19" ht="141.75" customHeight="1" thickBot="1">
      <c r="A12" s="25" t="s">
        <v>53</v>
      </c>
      <c r="B12" s="25" t="s">
        <v>54</v>
      </c>
      <c r="C12" s="24">
        <f aca="true" t="shared" si="0" ref="C12:D14">F12+H12+J12+L12+N12</f>
        <v>1367.1</v>
      </c>
      <c r="D12" s="24">
        <f t="shared" si="0"/>
        <v>303.1</v>
      </c>
      <c r="E12" s="26">
        <f>D12*100/C12</f>
        <v>22.1710189452125</v>
      </c>
      <c r="F12" s="24">
        <v>839.2</v>
      </c>
      <c r="G12" s="24">
        <v>223.1</v>
      </c>
      <c r="H12" s="24">
        <v>447.9</v>
      </c>
      <c r="I12" s="24">
        <v>0</v>
      </c>
      <c r="J12" s="24">
        <v>80</v>
      </c>
      <c r="K12" s="24">
        <v>80</v>
      </c>
      <c r="L12" s="24"/>
      <c r="M12" s="24"/>
      <c r="N12" s="24"/>
      <c r="O12" s="24"/>
      <c r="P12" s="24">
        <f>D12</f>
        <v>303.1</v>
      </c>
      <c r="Q12" s="24" t="s">
        <v>55</v>
      </c>
      <c r="R12" s="24" t="s">
        <v>56</v>
      </c>
      <c r="S12" s="24" t="s">
        <v>56</v>
      </c>
    </row>
    <row r="13" spans="1:19" ht="50.25" customHeight="1" thickBot="1">
      <c r="A13" s="25" t="s">
        <v>65</v>
      </c>
      <c r="B13" s="25" t="s">
        <v>66</v>
      </c>
      <c r="C13" s="24">
        <f t="shared" si="0"/>
        <v>40</v>
      </c>
      <c r="D13" s="24">
        <f t="shared" si="0"/>
        <v>40</v>
      </c>
      <c r="E13" s="26">
        <f>D13*100/C13</f>
        <v>100</v>
      </c>
      <c r="F13" s="24"/>
      <c r="G13" s="24"/>
      <c r="H13" s="24">
        <v>20</v>
      </c>
      <c r="I13" s="24">
        <v>20</v>
      </c>
      <c r="J13" s="24">
        <v>20</v>
      </c>
      <c r="K13" s="24">
        <v>20</v>
      </c>
      <c r="L13" s="24"/>
      <c r="M13" s="24"/>
      <c r="N13" s="24"/>
      <c r="O13" s="24"/>
      <c r="P13" s="24">
        <f>D13</f>
        <v>40</v>
      </c>
      <c r="Q13" s="24"/>
      <c r="R13" s="24"/>
      <c r="S13" s="24"/>
    </row>
    <row r="14" spans="1:19" ht="138.75" customHeight="1" thickBot="1">
      <c r="A14" s="25" t="s">
        <v>57</v>
      </c>
      <c r="B14" s="25" t="s">
        <v>54</v>
      </c>
      <c r="C14" s="24">
        <f t="shared" si="0"/>
        <v>40</v>
      </c>
      <c r="D14" s="24">
        <f t="shared" si="0"/>
        <v>40</v>
      </c>
      <c r="E14" s="26">
        <f>D14*100/C14</f>
        <v>100</v>
      </c>
      <c r="F14" s="24"/>
      <c r="G14" s="24"/>
      <c r="H14" s="24"/>
      <c r="I14" s="24"/>
      <c r="J14" s="24">
        <v>40</v>
      </c>
      <c r="K14" s="24">
        <v>40</v>
      </c>
      <c r="L14" s="24"/>
      <c r="M14" s="24"/>
      <c r="N14" s="24"/>
      <c r="O14" s="24"/>
      <c r="P14" s="24">
        <f>D14</f>
        <v>40</v>
      </c>
      <c r="Q14" s="24" t="s">
        <v>58</v>
      </c>
      <c r="R14" s="24" t="s">
        <v>59</v>
      </c>
      <c r="S14" s="24" t="s">
        <v>59</v>
      </c>
    </row>
    <row r="15" spans="1:19" ht="13.5" thickBot="1">
      <c r="A15" s="27" t="s">
        <v>60</v>
      </c>
      <c r="B15" s="27"/>
      <c r="C15" s="28">
        <f>SUM(C12:C14)</f>
        <v>1447.1</v>
      </c>
      <c r="D15" s="27">
        <f>SUM(D12:D14)</f>
        <v>383.1</v>
      </c>
      <c r="E15" s="29">
        <f>D15/C15*100</f>
        <v>26.47363692903048</v>
      </c>
      <c r="F15" s="27">
        <f aca="true" t="shared" si="1" ref="F15:P15">SUM(F12:F14)</f>
        <v>839.2</v>
      </c>
      <c r="G15" s="28">
        <f t="shared" si="1"/>
        <v>223.1</v>
      </c>
      <c r="H15" s="27">
        <f t="shared" si="1"/>
        <v>467.9</v>
      </c>
      <c r="I15" s="27">
        <f t="shared" si="1"/>
        <v>20</v>
      </c>
      <c r="J15" s="27">
        <f t="shared" si="1"/>
        <v>140</v>
      </c>
      <c r="K15" s="27">
        <f t="shared" si="1"/>
        <v>140</v>
      </c>
      <c r="L15" s="28">
        <f t="shared" si="1"/>
        <v>0</v>
      </c>
      <c r="M15" s="27">
        <f t="shared" si="1"/>
        <v>0</v>
      </c>
      <c r="N15" s="28">
        <f t="shared" si="1"/>
        <v>0</v>
      </c>
      <c r="O15" s="27">
        <f t="shared" si="1"/>
        <v>0</v>
      </c>
      <c r="P15" s="28">
        <f t="shared" si="1"/>
        <v>383.1</v>
      </c>
      <c r="Q15" s="27"/>
      <c r="R15" s="27"/>
      <c r="S15" s="30"/>
    </row>
  </sheetData>
  <mergeCells count="22">
    <mergeCell ref="L8:M8"/>
    <mergeCell ref="N8:O8"/>
    <mergeCell ref="A6:A10"/>
    <mergeCell ref="B6:B10"/>
    <mergeCell ref="C6:P6"/>
    <mergeCell ref="H9:H10"/>
    <mergeCell ref="Q6:S8"/>
    <mergeCell ref="C7:E8"/>
    <mergeCell ref="F7:O7"/>
    <mergeCell ref="P7:P10"/>
    <mergeCell ref="F8:G8"/>
    <mergeCell ref="H8:I8"/>
    <mergeCell ref="J8:K8"/>
    <mergeCell ref="C9:C10"/>
    <mergeCell ref="E9:E10"/>
    <mergeCell ref="F9:F10"/>
    <mergeCell ref="R9:R10"/>
    <mergeCell ref="S9:S10"/>
    <mergeCell ref="J9:J10"/>
    <mergeCell ref="L9:L10"/>
    <mergeCell ref="N9:N10"/>
    <mergeCell ref="Q9:Q10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"/>
  <sheetViews>
    <sheetView view="pageBreakPreview" zoomScaleSheetLayoutView="100" workbookViewId="0" topLeftCell="A1">
      <selection activeCell="D9" sqref="D9"/>
    </sheetView>
  </sheetViews>
  <sheetFormatPr defaultColWidth="9.00390625" defaultRowHeight="12.75"/>
  <cols>
    <col min="1" max="1" width="27.75390625" style="0" customWidth="1"/>
    <col min="2" max="2" width="12.375" style="0" customWidth="1"/>
    <col min="5" max="5" width="11.125" style="0" customWidth="1"/>
    <col min="6" max="6" width="11.75390625" style="0" customWidth="1"/>
    <col min="7" max="7" width="17.25390625" style="0" customWidth="1"/>
  </cols>
  <sheetData>
    <row r="1" spans="1:19" ht="12.75">
      <c r="A1" s="2"/>
      <c r="Q1" s="2"/>
      <c r="R1" s="2"/>
      <c r="S1" s="2"/>
    </row>
    <row r="2" spans="1:19" s="4" customFormat="1" ht="12.75" customHeight="1">
      <c r="A2" s="48" t="s">
        <v>17</v>
      </c>
      <c r="B2" s="49"/>
      <c r="C2" s="49"/>
      <c r="D2" s="49"/>
      <c r="E2" s="49"/>
      <c r="F2" s="49"/>
      <c r="G2" s="49"/>
      <c r="H2" s="1"/>
      <c r="I2" s="1"/>
      <c r="J2" s="1"/>
      <c r="K2" s="1"/>
      <c r="L2" s="1"/>
      <c r="Q2" s="6"/>
      <c r="R2" s="6"/>
      <c r="S2" s="6"/>
    </row>
    <row r="3" spans="1:19" ht="12.75">
      <c r="A3" s="50" t="s">
        <v>62</v>
      </c>
      <c r="B3" s="49"/>
      <c r="C3" s="49"/>
      <c r="D3" s="49"/>
      <c r="E3" s="49"/>
      <c r="F3" s="49"/>
      <c r="G3" s="49"/>
      <c r="H3" s="1"/>
      <c r="I3" s="1"/>
      <c r="J3" s="1"/>
      <c r="K3" s="1"/>
      <c r="L3" s="1"/>
      <c r="Q3" s="2"/>
      <c r="R3" s="2"/>
      <c r="S3" s="2"/>
    </row>
    <row r="4" spans="1:19" ht="12.75">
      <c r="A4" s="31" t="s">
        <v>0</v>
      </c>
      <c r="B4" s="49"/>
      <c r="C4" s="49"/>
      <c r="D4" s="49"/>
      <c r="E4" s="49"/>
      <c r="F4" s="49"/>
      <c r="G4" s="49"/>
      <c r="H4" s="1"/>
      <c r="I4" s="1"/>
      <c r="J4" s="1"/>
      <c r="K4" s="1"/>
      <c r="L4" s="7"/>
      <c r="Q4" s="2"/>
      <c r="R4" s="2"/>
      <c r="S4" s="2"/>
    </row>
    <row r="5" spans="1:19" ht="12.75">
      <c r="A5" s="6" t="s">
        <v>18</v>
      </c>
      <c r="B5" s="49" t="s">
        <v>63</v>
      </c>
      <c r="C5" s="49"/>
      <c r="D5" s="49"/>
      <c r="E5" s="49"/>
      <c r="F5" s="49"/>
      <c r="G5" s="49"/>
      <c r="H5" s="49"/>
      <c r="I5" s="49"/>
      <c r="J5" s="49"/>
      <c r="K5" s="49"/>
      <c r="Q5" s="2"/>
      <c r="R5" s="2"/>
      <c r="S5" s="2"/>
    </row>
    <row r="6" spans="1:19" ht="12.75">
      <c r="A6" s="2"/>
      <c r="Q6" s="2"/>
      <c r="R6" s="2"/>
      <c r="S6" s="2"/>
    </row>
    <row r="7" spans="1:19" ht="46.5" customHeight="1">
      <c r="A7" s="47" t="s">
        <v>19</v>
      </c>
      <c r="B7" s="47" t="s">
        <v>20</v>
      </c>
      <c r="C7" s="47" t="s">
        <v>21</v>
      </c>
      <c r="D7" s="47"/>
      <c r="E7" s="47" t="s">
        <v>23</v>
      </c>
      <c r="F7" s="47" t="s">
        <v>24</v>
      </c>
      <c r="G7" s="47" t="s">
        <v>25</v>
      </c>
      <c r="Q7" s="2"/>
      <c r="R7" s="2"/>
      <c r="S7" s="2"/>
    </row>
    <row r="8" spans="1:19" ht="49.5" customHeight="1">
      <c r="A8" s="47"/>
      <c r="B8" s="47"/>
      <c r="C8" s="3" t="s">
        <v>3</v>
      </c>
      <c r="D8" s="3" t="s">
        <v>22</v>
      </c>
      <c r="E8" s="47"/>
      <c r="F8" s="47"/>
      <c r="G8" s="47"/>
      <c r="Q8" s="2"/>
      <c r="R8" s="2"/>
      <c r="S8" s="2"/>
    </row>
    <row r="9" spans="1:19" s="62" customFormat="1" ht="51">
      <c r="A9" s="60" t="s">
        <v>61</v>
      </c>
      <c r="B9" s="60" t="s">
        <v>26</v>
      </c>
      <c r="C9" s="60">
        <v>12</v>
      </c>
      <c r="D9" s="60">
        <v>12</v>
      </c>
      <c r="E9" s="60">
        <f>D9-C9</f>
        <v>0</v>
      </c>
      <c r="F9" s="61">
        <f>D9*100/C9</f>
        <v>100</v>
      </c>
      <c r="G9" s="60"/>
      <c r="H9" s="62">
        <f>D9/C9</f>
        <v>1</v>
      </c>
      <c r="I9" s="62">
        <f>H9</f>
        <v>1</v>
      </c>
      <c r="Q9" s="63"/>
      <c r="R9" s="63"/>
      <c r="S9" s="63"/>
    </row>
    <row r="10" spans="1:19" ht="12.75">
      <c r="A10" s="2"/>
      <c r="I10">
        <f>SUM(I9:I9)</f>
        <v>1</v>
      </c>
      <c r="J10">
        <f>I10/1</f>
        <v>1</v>
      </c>
      <c r="Q10" s="2"/>
      <c r="R10" s="2"/>
      <c r="S10" s="2"/>
    </row>
    <row r="11" spans="1:19" ht="12.75">
      <c r="A11" s="2"/>
      <c r="Q11" s="2"/>
      <c r="R11" s="2"/>
      <c r="S11" s="2"/>
    </row>
  </sheetData>
  <mergeCells count="10">
    <mergeCell ref="F7:F8"/>
    <mergeCell ref="G7:G8"/>
    <mergeCell ref="A2:G2"/>
    <mergeCell ref="A3:G3"/>
    <mergeCell ref="A4:G4"/>
    <mergeCell ref="A7:A8"/>
    <mergeCell ref="B7:B8"/>
    <mergeCell ref="C7:D7"/>
    <mergeCell ref="E7:E8"/>
    <mergeCell ref="B5:K5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SheetLayoutView="100" workbookViewId="0" topLeftCell="A13">
      <selection activeCell="C14" sqref="C14"/>
    </sheetView>
  </sheetViews>
  <sheetFormatPr defaultColWidth="9.00390625" defaultRowHeight="12.75"/>
  <cols>
    <col min="1" max="1" width="26.75390625" style="5" customWidth="1"/>
    <col min="2" max="2" width="20.875" style="5" customWidth="1"/>
    <col min="3" max="3" width="11.25390625" style="5" customWidth="1"/>
    <col min="4" max="4" width="9.125" style="5" customWidth="1"/>
    <col min="5" max="5" width="10.375" style="5" customWidth="1"/>
    <col min="6" max="6" width="9.125" style="5" customWidth="1"/>
    <col min="7" max="7" width="18.75390625" style="5" customWidth="1"/>
    <col min="8" max="16384" width="9.125" style="5" customWidth="1"/>
  </cols>
  <sheetData>
    <row r="1" spans="1:10" ht="12.75">
      <c r="A1" s="51" t="s">
        <v>27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2.75">
      <c r="A2" s="31" t="s">
        <v>64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2.75">
      <c r="A3" s="31" t="s">
        <v>0</v>
      </c>
      <c r="B3" s="52"/>
      <c r="C3" s="52"/>
      <c r="D3" s="52"/>
      <c r="E3" s="52"/>
      <c r="F3" s="52"/>
      <c r="G3" s="52"/>
      <c r="H3" s="52"/>
      <c r="I3" s="52"/>
      <c r="J3" s="52"/>
    </row>
    <row r="5" ht="13.5" thickBot="1"/>
    <row r="6" spans="1:7" ht="18.75" customHeight="1">
      <c r="A6" s="53" t="s">
        <v>28</v>
      </c>
      <c r="B6" s="53" t="s">
        <v>29</v>
      </c>
      <c r="C6" s="53" t="s">
        <v>41</v>
      </c>
      <c r="D6" s="53" t="s">
        <v>30</v>
      </c>
      <c r="E6" s="53" t="s">
        <v>42</v>
      </c>
      <c r="F6" s="53" t="s">
        <v>43</v>
      </c>
      <c r="G6" s="53" t="s">
        <v>31</v>
      </c>
    </row>
    <row r="7" spans="1:7" ht="25.5" customHeight="1" thickBot="1">
      <c r="A7" s="54"/>
      <c r="B7" s="54"/>
      <c r="C7" s="57"/>
      <c r="D7" s="54"/>
      <c r="E7" s="57"/>
      <c r="F7" s="57"/>
      <c r="G7" s="54"/>
    </row>
    <row r="8" spans="1:7" ht="13.5" thickBot="1">
      <c r="A8" s="9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</row>
    <row r="9" spans="1:7" ht="155.25" customHeight="1" thickBot="1">
      <c r="A9" s="9" t="s">
        <v>32</v>
      </c>
      <c r="B9" s="8" t="s">
        <v>44</v>
      </c>
      <c r="C9" s="16">
        <f>2.22/3</f>
        <v>0.7400000000000001</v>
      </c>
      <c r="D9" s="8" t="s">
        <v>33</v>
      </c>
      <c r="E9" s="8">
        <v>25</v>
      </c>
      <c r="F9" s="19">
        <f>C9*E9</f>
        <v>18.500000000000004</v>
      </c>
      <c r="G9" s="8" t="s">
        <v>67</v>
      </c>
    </row>
    <row r="10" spans="1:7" ht="90" thickBot="1">
      <c r="A10" s="9" t="s">
        <v>34</v>
      </c>
      <c r="B10" s="8" t="s">
        <v>35</v>
      </c>
      <c r="C10" s="16">
        <f>'дост. ср. 2'!J10</f>
        <v>1</v>
      </c>
      <c r="D10" s="8" t="s">
        <v>33</v>
      </c>
      <c r="E10" s="8">
        <v>30</v>
      </c>
      <c r="F10" s="19">
        <f>C10*E10</f>
        <v>30</v>
      </c>
      <c r="G10" s="8" t="s">
        <v>69</v>
      </c>
    </row>
    <row r="11" spans="1:7" ht="165" customHeight="1">
      <c r="A11" s="53" t="s">
        <v>36</v>
      </c>
      <c r="B11" s="53" t="s">
        <v>37</v>
      </c>
      <c r="C11" s="55">
        <f>383.1/1447.1</f>
        <v>0.2647363692903048</v>
      </c>
      <c r="D11" s="53" t="s">
        <v>33</v>
      </c>
      <c r="E11" s="53">
        <v>15</v>
      </c>
      <c r="F11" s="58">
        <f>C11*E11</f>
        <v>3.9710455393545723</v>
      </c>
      <c r="G11" s="53" t="s">
        <v>68</v>
      </c>
    </row>
    <row r="12" spans="1:7" ht="13.5" thickBot="1">
      <c r="A12" s="54"/>
      <c r="B12" s="57"/>
      <c r="C12" s="56"/>
      <c r="D12" s="54"/>
      <c r="E12" s="54"/>
      <c r="F12" s="59"/>
      <c r="G12" s="54"/>
    </row>
    <row r="13" spans="1:7" ht="115.5" thickBot="1">
      <c r="A13" s="9" t="s">
        <v>45</v>
      </c>
      <c r="B13" s="8" t="s">
        <v>38</v>
      </c>
      <c r="C13" s="16">
        <f>140/140</f>
        <v>1</v>
      </c>
      <c r="D13" s="8" t="s">
        <v>33</v>
      </c>
      <c r="E13" s="8">
        <v>15</v>
      </c>
      <c r="F13" s="19">
        <f>C13*E13</f>
        <v>15</v>
      </c>
      <c r="G13" s="8"/>
    </row>
    <row r="14" spans="1:7" ht="166.5" thickBot="1">
      <c r="A14" s="12" t="s">
        <v>39</v>
      </c>
      <c r="B14" s="10" t="s">
        <v>40</v>
      </c>
      <c r="C14" s="17">
        <f>('дост. ср. 1'!G15+'дост. ср. 1'!I15)/('дост. ср. 1'!F15+'дост. ср. 1'!H15)</f>
        <v>0.18598423992043456</v>
      </c>
      <c r="D14" s="10" t="s">
        <v>33</v>
      </c>
      <c r="E14" s="10">
        <v>15</v>
      </c>
      <c r="F14" s="20">
        <f>C14*E14</f>
        <v>2.7897635988065184</v>
      </c>
      <c r="G14" s="10"/>
    </row>
    <row r="15" spans="1:7" s="11" customFormat="1" ht="13.5" thickBot="1">
      <c r="A15" s="13" t="s">
        <v>16</v>
      </c>
      <c r="B15" s="14"/>
      <c r="C15" s="18"/>
      <c r="D15" s="14"/>
      <c r="E15" s="14"/>
      <c r="F15" s="21">
        <f>F9+F10+F11+F13+F14</f>
        <v>70.2608091381611</v>
      </c>
      <c r="G15" s="15"/>
    </row>
  </sheetData>
  <mergeCells count="17">
    <mergeCell ref="F11:F12"/>
    <mergeCell ref="G11:G12"/>
    <mergeCell ref="C6:C7"/>
    <mergeCell ref="E6:E7"/>
    <mergeCell ref="F6:F7"/>
    <mergeCell ref="A11:A12"/>
    <mergeCell ref="C11:C12"/>
    <mergeCell ref="D11:D12"/>
    <mergeCell ref="E11:E12"/>
    <mergeCell ref="B11:B12"/>
    <mergeCell ref="A1:J1"/>
    <mergeCell ref="A2:J2"/>
    <mergeCell ref="A3:J3"/>
    <mergeCell ref="A6:A7"/>
    <mergeCell ref="B6:B7"/>
    <mergeCell ref="D6:D7"/>
    <mergeCell ref="G6:G7"/>
  </mergeCells>
  <printOptions/>
  <pageMargins left="0.75" right="0.75" top="1" bottom="1" header="0.5" footer="0.5"/>
  <pageSetup horizontalDpi="600" verticalDpi="600" orientation="portrait" paperSize="9" scale="56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irinad</dc:creator>
  <cp:keywords/>
  <dc:description/>
  <cp:lastModifiedBy>irinad</cp:lastModifiedBy>
  <cp:lastPrinted>2015-04-03T08:19:45Z</cp:lastPrinted>
  <dcterms:created xsi:type="dcterms:W3CDTF">2015-03-25T14:19:28Z</dcterms:created>
  <dcterms:modified xsi:type="dcterms:W3CDTF">2015-04-03T09:27:16Z</dcterms:modified>
  <cp:category/>
  <cp:version/>
  <cp:contentType/>
  <cp:contentStatus/>
</cp:coreProperties>
</file>