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1"/>
  </bookViews>
  <sheets>
    <sheet name="9 месяцев" sheetId="1" state="hidden" r:id="rId1"/>
    <sheet name="12 месяцев 2021 года" sheetId="2" r:id="rId2"/>
  </sheets>
  <definedNames>
    <definedName name="_xlnm._FilterDatabase" localSheetId="1" hidden="1">'12 месяцев 2021 года'!$B$5:$S$146</definedName>
    <definedName name="_xlnm._FilterDatabase" localSheetId="0" hidden="1">'9 месяцев'!$A$5:$R$152</definedName>
    <definedName name="Excel_BuiltIn__FilterDatabase" localSheetId="0">'9 месяцев'!$A$5:$Q$108</definedName>
    <definedName name="Excel_BuiltIn__FilterDatabase" localSheetId="1">'12 месяцев 2021 года'!$B$5:$R$104</definedName>
  </definedNames>
  <calcPr fullCalcOnLoad="1"/>
</workbook>
</file>

<file path=xl/sharedStrings.xml><?xml version="1.0" encoding="utf-8"?>
<sst xmlns="http://schemas.openxmlformats.org/spreadsheetml/2006/main" count="1056" uniqueCount="394">
  <si>
    <t>Сведения о реализации государственных и муниципальных программ, национальных проектов на 1 октября 2021 года</t>
  </si>
  <si>
    <t>Целевая статья</t>
  </si>
  <si>
    <t xml:space="preserve">Наименование </t>
  </si>
  <si>
    <t>План 2021, руб.</t>
  </si>
  <si>
    <t>Кассовые расходы на 01.10.2021, руб.</t>
  </si>
  <si>
    <t>Национальные проекты наименование</t>
  </si>
  <si>
    <t>Государственные программы</t>
  </si>
  <si>
    <t>Муниципальные программы</t>
  </si>
  <si>
    <t>Процент выполнения</t>
  </si>
  <si>
    <t>Причины неосвоения денежных средств</t>
  </si>
  <si>
    <t>Сведения о заключенных и неисполненных контрактах и договорах в рамках реализации программы (проекта)</t>
  </si>
  <si>
    <t>Сведения о неисполненных мероприятиях и контрактах в рамках реализации программы</t>
  </si>
  <si>
    <t>Причины неисполнения контрактов</t>
  </si>
  <si>
    <t xml:space="preserve"> Разработчик программы</t>
  </si>
  <si>
    <t>Наименование</t>
  </si>
  <si>
    <t>План 2021, руб.
Федеральные средства</t>
  </si>
  <si>
    <t>Кассовые расходы на 01.10.2021, руб.
Федеральные средства</t>
  </si>
  <si>
    <t>План 2021, руб.
Областные средства</t>
  </si>
  <si>
    <t>Кассовые расходы на 01.10.2021, руб.
Областные средства</t>
  </si>
  <si>
    <t>План 2021, руб.
Местные средства</t>
  </si>
  <si>
    <t>Кассовые расходы на 01.10.2021, руб.
Местные средства</t>
  </si>
  <si>
    <t>3</t>
  </si>
  <si>
    <t>4</t>
  </si>
  <si>
    <t>5</t>
  </si>
  <si>
    <t>6</t>
  </si>
  <si>
    <t>7</t>
  </si>
  <si>
    <t>8</t>
  </si>
  <si>
    <t>9</t>
  </si>
  <si>
    <t>10</t>
  </si>
  <si>
    <t>11</t>
  </si>
  <si>
    <t>12</t>
  </si>
  <si>
    <t>13</t>
  </si>
  <si>
    <t>14</t>
  </si>
  <si>
    <t>15</t>
  </si>
  <si>
    <t>16</t>
  </si>
  <si>
    <t>17</t>
  </si>
  <si>
    <t>18</t>
  </si>
  <si>
    <t>0100080480</t>
  </si>
  <si>
    <t>Муниципальная программа "Развитие муниципальной службы в администрации муниципального образования "Онежский муниципальный район" на 2019-2021 годы"</t>
  </si>
  <si>
    <t>Отдел организационной, кадровой работы и делопроизводства</t>
  </si>
  <si>
    <t>0210080310</t>
  </si>
  <si>
    <t>Муниципальная программа "Развитие системы образования в Онежском районе на 2019-2021 годы"</t>
  </si>
  <si>
    <t>Заключен муниципальный контракт с РК-Инвест. Дата окончания выполнения работ:
1 этап работ – проектирование – 15.09.2020.
2 этап работ – строительство и ввод в эксплуатацию – не позднее 31.12.2021. Возможно досрочное выполнение работ».  работы были приостановлены в связи с о сменой земельного участка. В октябре 2020 годы  получено положительное заключение. В феврале произведена предоплата 20 020 000,00, в марте произведена оплата 11 121 661,04 по актам</t>
  </si>
  <si>
    <t>Муниципальный контракт № 21-2019 от 04.06.2019г Общество с ограниченной ответственность «РК-Инвест» на выполнение работ по проектированию, строительству и вводу в эксплуатацию объекта капитального строительства «Детский сад на 120 мест в поселке Малошуйка Онежского района Архангельской области»</t>
  </si>
  <si>
    <t>В настоящий момент в министерство  направлено уведомление об увеличении финансирования на 30 %.</t>
  </si>
  <si>
    <t>Управление образования</t>
  </si>
  <si>
    <t>0210071400</t>
  </si>
  <si>
    <t>02100S0310</t>
  </si>
  <si>
    <t>021P252321</t>
  </si>
  <si>
    <t>Демография</t>
  </si>
  <si>
    <t>ГП АО «Развитие образования и науки Архангельской области (2013-2025)»</t>
  </si>
  <si>
    <t>0210078620</t>
  </si>
  <si>
    <t>0210078650</t>
  </si>
  <si>
    <t>0210080100</t>
  </si>
  <si>
    <t xml:space="preserve">  </t>
  </si>
  <si>
    <r>
      <rPr>
        <sz val="12"/>
        <rFont val="Times New Roman"/>
        <family val="1"/>
      </rPr>
      <t xml:space="preserve">Муниципальный контракт энергоснабжения № 14-004476 - реестровый номер контракта — 3290600505821000001 </t>
    </r>
    <r>
      <rPr>
        <sz val="12"/>
        <color indexed="8"/>
        <rFont val="Times New Roman"/>
        <family val="1"/>
      </rPr>
      <t xml:space="preserve">Исполнение, срок до 31.12.2021
</t>
    </r>
    <r>
      <rPr>
        <sz val="12"/>
        <rFont val="Times New Roman"/>
        <family val="1"/>
      </rPr>
      <t xml:space="preserve">Контракт № 156 холодного водоснабжения и водоотведения — реестровый номер контракта — 3290600505821000002 </t>
    </r>
    <r>
      <rPr>
        <sz val="12"/>
        <color indexed="8"/>
        <rFont val="Times New Roman"/>
        <family val="1"/>
      </rPr>
      <t xml:space="preserve">Исполнение, срок до 31.12.2021
Контракт № 24/21-т на отпуск и потребление тепловой энергии в горячей воде- реестровый номер контракта — 3290600505821000003 Исполнение срок до 31.12.2021
</t>
    </r>
    <r>
      <rPr>
        <sz val="12"/>
        <rFont val="Times New Roman"/>
        <family val="1"/>
      </rPr>
      <t xml:space="preserve">Контракт № 1 оказание услуг по физической охране объектов МБОУ «СОШ №1» г. Онеги - реестровый номер контракта — 3290600505821000004 </t>
    </r>
    <r>
      <rPr>
        <sz val="12"/>
        <color indexed="8"/>
        <rFont val="Times New Roman"/>
        <family val="1"/>
      </rPr>
      <t>Исполнение срок до 28.01.2022 
Муниципальный контракт № 139 холодного водоснабжения и водоотведения - реестровый номер контракта —3290600493921000001</t>
    </r>
    <r>
      <rPr>
        <i/>
        <sz val="12"/>
        <color indexed="8"/>
        <rFont val="Times New Roman"/>
        <family val="1"/>
      </rPr>
      <t xml:space="preserve"> </t>
    </r>
    <r>
      <rPr>
        <sz val="12"/>
        <color indexed="8"/>
        <rFont val="Times New Roman"/>
        <family val="1"/>
      </rPr>
      <t>Исполнение срок до 31.12.2021
Муниципальный контракт энергоснабжения № 14-003789 - реестровый номер контракта —3290600493921000002 Исполнение срок до 31.12.2021
Договор № 25/21-т на отпуск и потребление тепловой энергии в горячей воде — реестровый номер контракта — 3290600493921000003 Исполнение срок до 31.12.2021
Муниципальный контракт теплоснабжения в горячей воде № 21-т — реестровый номер контракта — 3290600513921000001 Исполнение, срок до 31.12.2021        Муниципальный контракт№ 104/21-т на отпуск и потребление тепловой энергии в горячей воде — реестровый номер контракта — 3290600497821000001 Исполнение, срок до 31.12.2021
Муниципальный контракт теплоснабжения в горячей воде № 11-т — реестровый номер контракта — 3290600497821000002 Исполнение, срок до 30.06.2021 
Контракт № 138 холодного водоснабжения и водоотведения - реестровый номер контракта —3290600497821000003 Исполнение, срок до 31.12.2021                     
Муниципальный контракт энергоснабжения № 14-004435 - реестровый номер контракта —3290600497821000004 Исполнение, срок до 31.12.2021                           Контракт № 8 услуги частной охраны -  реестровый номер контракта —3290600497821000010 Исполнение, срок до 31.12.2021
Муниципальный контракт теплоснабжения в горячей воде № 11-т — реестровый номер контракта — 3290600497821000011 Исполнение, срок до 31.12.2021                                                                                  Договор энергоснабжения № 14-004423- реестровый номер контракта — 3290600502621000001 Исполнение, срок до 31.12.2021
Муниципальный контракт теплоснабжения в горячей воде № 8-т — реестровый номер контракта — 3290600502621000002 Исполнение, срок до 31.12.2021       Муниципальный контракт № 1 на отпуск тепловой энергии - реестровый номер контракта — 3290600504021000002  Исполнение, срок до 31.12.2021
Муниципальный контракт холодного водоснабжения и водоотведения № 2- реестровый номер контракта — 3290600504021000003 Исполнение, срок до 31.12.2021                         Муниципальный контракт № 34т энергия тепловая, отпущенная котельными - реестровый номер контракта — 3290600504021000005 Исполнение, срок до 31.12.2021
Контракт № 14-004409 услуги по передаче электроэнергии  - реестровый номер контракта — 3290600504021000006 Исполнение, срок до 31.12.2021                                                                          Муниципальный контракт теплоснабжения в горячей воде № 13-т — реестровый номер контракта — 3290600490721000001 Исполнение, срок до 31.12.2021        Муниципальный контракт теплоснабжения в горячей воде № 22-т — реестровый номер контракта — 3290600536121000001  Исполнение, срок до 31.12.2021       Муниципальный контракт теплоснабжения в горячей воде № 17-т — реестровый номер контракта — 3290600498521000001 Исполнение, срок до 31.12.2021             Контракт № 1 Энергия тепловая, отпущенная котельными  - реестровый номер контракта — 3290600501921000001 Исполнение, срок до 31.12.2021
Контракт № 10 ТЭ Энергия тепловая, отпущенная котельными  — реестровый номер контракта — 3290600501921000002 Исполнение, срок до 31.12.2021
Муниципальный контракт энергоснабжения № 14-004450- реестровый номер контракта — 3290600501921000003</t>
    </r>
    <r>
      <rPr>
        <sz val="12"/>
        <color indexed="53"/>
        <rFont val="Times New Roman"/>
        <family val="1"/>
      </rPr>
      <t xml:space="preserve"> </t>
    </r>
    <r>
      <rPr>
        <sz val="12"/>
        <color indexed="8"/>
        <rFont val="Times New Roman"/>
        <family val="1"/>
      </rPr>
      <t>Исполнение, срок до 31.12.2021</t>
    </r>
  </si>
  <si>
    <t>02100S6830</t>
  </si>
  <si>
    <t>0220053030</t>
  </si>
  <si>
    <t>0220078390</t>
  </si>
  <si>
    <t>0220078620</t>
  </si>
  <si>
    <r>
      <rPr>
        <sz val="12"/>
        <color indexed="8"/>
        <rFont val="Times New Roman"/>
        <family val="1"/>
      </rPr>
      <t xml:space="preserve">Контракт № 1 </t>
    </r>
    <r>
      <rPr>
        <i/>
        <sz val="12"/>
        <color indexed="8"/>
        <rFont val="Times New Roman"/>
        <family val="1"/>
      </rPr>
      <t>на поставку учебной литературы</t>
    </r>
    <r>
      <rPr>
        <sz val="12"/>
        <color indexed="8"/>
        <rFont val="Times New Roman"/>
        <family val="1"/>
      </rPr>
      <t xml:space="preserve"> - реестровый номер контракта — 3290600505821000005 Исполнение завершено                                                                                       Контракт № 1 </t>
    </r>
    <r>
      <rPr>
        <i/>
        <sz val="12"/>
        <color indexed="8"/>
        <rFont val="Times New Roman"/>
        <family val="1"/>
      </rPr>
      <t>на поставку учебной литературы</t>
    </r>
    <r>
      <rPr>
        <sz val="12"/>
        <color indexed="8"/>
        <rFont val="Times New Roman"/>
        <family val="1"/>
      </rPr>
      <t xml:space="preserve"> - реестровый номер контракта — 3290600505821000006 Исполнение  завершено                                                                                           Контракт № 75 на поставку учебной литературы - реестровый номер контракта — 3290600505821000007 Исполнение срок до 31.12.2021                                                                                       Контракт № 1 на поставку учебной литературы - реестровый номер контракта — 3290600493921000004 Исполнение завершено          
Контракт № 3 на поставку учебной литературы - реестровый номер контракта — 3290600493921000005 Исполнение завершено
Контракт № 2 на поставку учебной литературы - реестровый номер контракта — 3290600493921000006 Исполнение завершено                                                                                       Контракт № 1/у на поставку учебной литературы - реестровый номер контракта —3290600497821000005 Исполнение завершено
Контракт № 2/у на поставку учебной литературы -  реестровый номер контракта —3290600497821000006 Исполнение завершено                                                                                        Контракт № 3/у на поставку учебной литературы -  реестровый номер контракта —3290600497821000007 Исполнение прекращено                                                                                    Контракт № 4/у на поставку учебной литературы -  реестровый номер контракта —3290600497821000008 Исполнение завершено                                                                                          Контракт № 5/у на поставку учебной литературы -  реестровый номер контракта —3290600497821000009 Исполнение завершено                                                                     </t>
    </r>
  </si>
  <si>
    <t>0220078880</t>
  </si>
  <si>
    <t>0220080100</t>
  </si>
  <si>
    <r>
      <rPr>
        <sz val="12"/>
        <rFont val="Times New Roman"/>
        <family val="1"/>
      </rPr>
      <t xml:space="preserve">Муниципальный контракт энергоснабжения № 14-004476 - реестровый номер контракта — 3290600505821000001 </t>
    </r>
    <r>
      <rPr>
        <sz val="12"/>
        <color indexed="8"/>
        <rFont val="Times New Roman"/>
        <family val="1"/>
      </rPr>
      <t xml:space="preserve">Исполнение, срок до 31.12.2021
</t>
    </r>
    <r>
      <rPr>
        <sz val="12"/>
        <rFont val="Times New Roman"/>
        <family val="1"/>
      </rPr>
      <t xml:space="preserve">Контракт № 156 холодного водоснабжения и водоотведения — реестровый номер контракта — 3290600505821000002 </t>
    </r>
    <r>
      <rPr>
        <sz val="12"/>
        <color indexed="8"/>
        <rFont val="Times New Roman"/>
        <family val="1"/>
      </rPr>
      <t xml:space="preserve">Исполнение, срок до 31.12.2021
Контракт № 24/21-т на отпуск и потребление тепловой энергии в горячей воде- реестровый номер контракта — 3290600505821000003 Исполнение срок до 31.12.2021
</t>
    </r>
    <r>
      <rPr>
        <sz val="12"/>
        <rFont val="Times New Roman"/>
        <family val="1"/>
      </rPr>
      <t xml:space="preserve">Контракт № 1 оказание услуг по физической охране объектов МБОУ «СОШ №1» г. Онеги - реестровый номер контракта — 3290600505821000004 </t>
    </r>
    <r>
      <rPr>
        <sz val="12"/>
        <color indexed="8"/>
        <rFont val="Times New Roman"/>
        <family val="1"/>
      </rPr>
      <t>Исполнение срок до 28.01.2022                                                         Муниципальный контракт № 139 холодного водоснабжения и водоотведения - реестровый номер контракта —3290600493921000001</t>
    </r>
    <r>
      <rPr>
        <i/>
        <sz val="12"/>
        <color indexed="8"/>
        <rFont val="Times New Roman"/>
        <family val="1"/>
      </rPr>
      <t xml:space="preserve"> </t>
    </r>
    <r>
      <rPr>
        <sz val="12"/>
        <color indexed="8"/>
        <rFont val="Times New Roman"/>
        <family val="1"/>
      </rPr>
      <t>Исполнение срок до 31.12.2021
Муниципальный контракт энергоснабжения № 14-003789 - реестровый номер контракта —3290600493921000002 Исполнение срок до 31.12.2021
Договор № 25/21-т на отпуск и потребление тепловой энергии в горячей воде — реестровый номер контракта — 3290600493921000003 Исполнение срок до 31.12.2021
Муниципальный контракт теплоснабжения в горячей воде № 21-т — реестровый номер контракта — 3290600513921000001 Исполнение, срок до 31.12.2021        Муниципальный контракт№ 104/21-т на отпуск и потребление тепловой энергии в горячей воде — реестровый номер контракта — 3290600497821000001 Исполнение, срок до 31.12.2021
Муниципальный контракт теплоснабжения в горячей воде № 11-т — реестровый номер контракта — 3290600497821000002 Исполнение, срок до 30.06.2021 
Контракт № 138 холодного водоснабжения и водоотведения - реестровый номер контракта —3290600497821000003 Исполнение, срок до 31.12.2021
Муниципальный контракт энергоснабжения № 14-004435 - реестровый номер контракта —3290600497821000004 Исполнение, срок до 31.12.2021    Контракт № 8 услуги частной охраны -  реестровый номер контракта —3290600497821000010 Исполнение, срок до 31.12.2021
Муниципальный контракт теплоснабжения в горячей воде № 11-т — реестровый номер контракта — 3290600497821000011 Исполнение, срок до 31.12.2021                                            Муниципальный контракт № 143 холодного водоснабжения и водоотведения - реестровый номер контракта — 3290600506521000001 Исполнение, срок до 31.12.2021
Муниципальный контракт№ 27/21-т на отпуск и потребление тепловой энергии в горячей воде — реестровый номер контракта -3290600506521000002 Исполнение, срок до 31.12.2021
Договор энергоснабжения № 14-004445- реестровый номер контракта —3290600506521000003 Исполнение, срок до 31.12.2021                                         Договор энергоснабжения № 14-004423- реестровый номер контракта — 3290600502621000001 Исполнение, срок до 31.12.2021
Муниципальный контракт теплоснабжения в горячей воде № 8-т — реестровый номер контракта — 3290600502621000002 Исполнение, срок до 31.12.2021        Муниципальный контракт № 1 на отпуск тепловой энергии - реестровый номер контракта — 3290600504021000002  Исполнение, срок до 31.12.2021
Муниципальный контракт холодного водоснабжения и водоотведения № 2- реестровый номер контракта — 3290600504021000003 Исполнение, срок до 31.12.2021                                                                                      Муниципальный контракт № 34т энергия тепловая, отпущенная котельными - реестровый номер контракта — 3290600504021000005 Исполнение, срок до 31.12.2021
Контракт № 14-004409 услуги по передаче электроэнергии  - реестровый номер контракта — 3290600504021000006 Исполнение, срок до 31.12.2021                                                                            Муниципальный контракт теплоснабжения в горячей воде № 13-т — реестровый номер контракта — 3290600490721000001 Исполнение, срок до 31.12.2021    Муниципальный контракт теплоснабжения в горячей воде № 22-т — реестровый номер контракта — 3290600536121000001  Исполнение, срок до 31.12.2021     Муниципальный контракт теплоснабжения в горячей воде № 17-т — реестровый номер контракта — 3290600498521000001 Исполнение, срок до 31.12.2021         Контракт № 1 Энергия тепловая, отпущенная котельными  - реестровый номер контракта — 3290600501921000001 Исполнение, срок до 31.12.2021
Контракт № 10 ТЭ Энергия тепловая, отпущенная котельными  — реестровый номер контракта — 3290600501921000002 Исполнение, срок до 31.12.2021
Муниципальный контракт энергоснабжения № 14-004450- реестровый номер контракта — 3290600501921000003</t>
    </r>
    <r>
      <rPr>
        <sz val="12"/>
        <color indexed="53"/>
        <rFont val="Times New Roman"/>
        <family val="1"/>
      </rPr>
      <t xml:space="preserve"> </t>
    </r>
    <r>
      <rPr>
        <sz val="12"/>
        <color indexed="8"/>
        <rFont val="Times New Roman"/>
        <family val="1"/>
      </rPr>
      <t>Исполнение, срок до 31.12.2021</t>
    </r>
  </si>
  <si>
    <t>0220080320</t>
  </si>
  <si>
    <t>0220080380</t>
  </si>
  <si>
    <t>0220088240</t>
  </si>
  <si>
    <t>02200L3042</t>
  </si>
  <si>
    <t>02200S6560</t>
  </si>
  <si>
    <t>02200S6600</t>
  </si>
  <si>
    <t>02200S8330</t>
  </si>
  <si>
    <t>0230078620</t>
  </si>
  <si>
    <t>0230078621</t>
  </si>
  <si>
    <t>0230078880</t>
  </si>
  <si>
    <t>0230080100</t>
  </si>
  <si>
    <t>Муниципальный контракт № 143 холодного водоснабжения и водоотведения - реестровый номер контракта — 3290600506521000001 Исполнение, срок до 31.12.2021
Муниципальный контракт№ 27/21-т на отпуск и потребление тепловой энергии в горячей воде — реестровый номер контракта -3290600506521000002 Исполнение, срок до 31.12.2021
Договор энергоснабжения № 14-004445- реестровый номер контракта —3290600506521000003 Исполнение, срок до 31.12.2021                                                                         Муниципальный контракт № 14-004425 продажа электрической энергии - реестровый номер контракта — 3290600057121000001 Исполнение, срок до 31.12.2021
Муниципальный контракт №130 холодного водоснабжения и водоотведения -  реестровый номер контракта — 3290600057121000002 Исполнение, срок до 31.12.2021</t>
  </si>
  <si>
    <t>0230080101</t>
  </si>
  <si>
    <t>024007481П</t>
  </si>
  <si>
    <t>0240080100</t>
  </si>
  <si>
    <t>Контракт № 1 Капитальный ремонт системы отопления здания филиала МБОУ «Средняя школа № 2 г. Онеги», Центр развития ребёнка – детский сад «Теремок», г. Онега ул. Правды,5 - реестровый номер контракта — 3290600493921000008 Исполнение срок до 02.12.2021                                                                  Контракт № 56 Выполнение работ по капитальному ремонту крыши здания МБОУ "Нименьгская ОШ" — реестровый номер контракта — 3290600490721000002 Исполнение, срок до 25.11.2021</t>
  </si>
  <si>
    <t>02400S8260</t>
  </si>
  <si>
    <t>Контракт № 1 Выполнение работ по капитальному ремонту помещений филиала МБОУ «Средняя школа № 2 г. Онеги», Центр развития ребёнка – детский сад «Теремок», г. Онега ул. Правды,5 - реестровый номер контракта — 3290600493921000007 Исполнение срок до 12.11.2021</t>
  </si>
  <si>
    <t>02400S8520</t>
  </si>
  <si>
    <t>ГП АО "Развитие физической культуры и спорта в Архангельской области"</t>
  </si>
  <si>
    <t>Контракт №1 Выполнение работ по капитальному ремонту спортивного зала: кровля МБУ ДО "Дворец спорта для детей и юношества" г. Онега    -  реестровый номер контракта — 3290600057121000003 Исполнение, срок до 18.11.2021</t>
  </si>
  <si>
    <t>0250078320</t>
  </si>
  <si>
    <t>0250080100</t>
  </si>
  <si>
    <t>0260080100</t>
  </si>
  <si>
    <t>0260080450</t>
  </si>
  <si>
    <t>0270080100</t>
  </si>
  <si>
    <t>0270080450</t>
  </si>
  <si>
    <t>02700S8530</t>
  </si>
  <si>
    <t>Государственная программа Архангельской области «Молодежь Поморья»</t>
  </si>
  <si>
    <t>0300080480</t>
  </si>
  <si>
    <t>Муниципальная программа "Формирование, содержание и рациональное использование имущества муниципального образования "Онежский муниципальный район" на 2019-2021 годы"</t>
  </si>
  <si>
    <t xml:space="preserve">исполнение контрактов до 31.12 2021 </t>
  </si>
  <si>
    <t>Муниципальный контракт на теплоснабжение муниципальных квартир в горячей воде от 25.01.2021 № 1/21 с ИП Попов М.А., Муниципальный контракт теплоснабжения муниципальных квартир в горячей воде № 1-т/21 от 25.01.2021 с ООО «ПКТС»,  Муниципальный контракт № 2-т/21 от 25.01.2021 с ООО «ПКТС», муниципальный  контракт на отпуск и потребление тепловой энергии в горячей воде № 76/21-т от 01.02.2021 с ООО «Онега-Энергия»,  муниципальный  контракт на отпуск и потребление тепловой энергии в горячей воде № 77/21-т от 01.02.2021 с ООО «Онега-Энергия»,  муниципльный контракт на электроснабжение № 14-004487 10.02.2021 с ООО «ТГК-2 Энергосбыт», муниципальный контракт Ттплоснабжения муниципальных квартир в горячей воде  №5 ТЭ/21 от 05.02.2021 с ООО «Содействие-НЕРУД»</t>
  </si>
  <si>
    <t>нет</t>
  </si>
  <si>
    <t>Комитет по управлению муниципальным имуществом, архитектуре и земельным отношениям</t>
  </si>
  <si>
    <t>0300071400</t>
  </si>
  <si>
    <t>3 электронных аукциона на приобретение ассенизаторской машины не состоялось, соглашение о предоставлении субсидии с Министерством транспорта и связи расторгнуто, лимиты на 01.10.2021 -0 руб</t>
  </si>
  <si>
    <t>03000S6890</t>
  </si>
  <si>
    <t>4 электронных аукциона на проведение капитального ремонта здания, расположенного по адресу: Архангельская область, г.Онега, пр.Ленина,д.80, стр.5 не сотоялось, отсутсвие заявителей. Соглашение о предоставлении субсидии расторгнуто</t>
  </si>
  <si>
    <t>0300082940</t>
  </si>
  <si>
    <t>Рыночная оценка недвижимого имущества, земельных участков, кадастровые работы выполняются до 31.12.2021</t>
  </si>
  <si>
    <t>0400071400</t>
  </si>
  <si>
    <t>Муниципальная программа "Культура Онежского района (2017-2022 годы)"</t>
  </si>
  <si>
    <t>Отдел культуры, туризма и спорта</t>
  </si>
  <si>
    <t>0400080100</t>
  </si>
  <si>
    <t>Не исполненных контрактов нет, исполнение в 4 квартале 2021 года</t>
  </si>
  <si>
    <t>04000S8300</t>
  </si>
  <si>
    <t>0400080400</t>
  </si>
  <si>
    <t>0400088310</t>
  </si>
  <si>
    <t>04000S6820</t>
  </si>
  <si>
    <t>04000S8240</t>
  </si>
  <si>
    <t>0500084970</t>
  </si>
  <si>
    <t xml:space="preserve">Муниципальная программа "Обеспечение жильем молодых семей на территории муниципального образования "Онежский муниципальный район" на 2021 - 2024 годы" </t>
  </si>
  <si>
    <t>05000L4970</t>
  </si>
  <si>
    <t>ГП АО «Обеспечение качественным, доступным жильем и объектами инженерной инфраструктуры населения Архангельской области»</t>
  </si>
  <si>
    <t xml:space="preserve"> - </t>
  </si>
  <si>
    <t>Отдел по местному самоуправлению, работе с молодежью и общественными организациями</t>
  </si>
  <si>
    <t>06000S8550</t>
  </si>
  <si>
    <t>Муниципальная программа "Развитие въездного и внутреннего туризма в Онежском районе (2019-2022 годы)"</t>
  </si>
  <si>
    <t>0600082970</t>
  </si>
  <si>
    <t>Софинансирование при участии в конкурсах</t>
  </si>
  <si>
    <t>08000S8410</t>
  </si>
  <si>
    <r>
      <rPr>
        <sz val="12"/>
        <rFont val="Times New Roman"/>
        <family val="1"/>
      </rPr>
      <t>М</t>
    </r>
    <r>
      <rPr>
        <i/>
        <sz val="12"/>
        <rFont val="Times New Roman"/>
        <family val="1"/>
      </rPr>
      <t>униципальная программа "Содействие развитию социально ориентированных некоммерческих организаций в Онежском муниципальном районе на 2021 -2024 годы"</t>
    </r>
  </si>
  <si>
    <t>ГП АО Совершенствование государственного управления и местного самоуправления, развитие институтов гражданского общества в Архангельской области</t>
  </si>
  <si>
    <t>В сентябре проведен конкурс, субсидия получателям будет перечислена в конце октября 2021 года</t>
  </si>
  <si>
    <t>0900082250</t>
  </si>
  <si>
    <t>Муниципальная программа "Поддержка сельхозтоваропроизводителей Онежского района на 2021-2023 годы"</t>
  </si>
  <si>
    <t>Отдел сельского хозяйства и экологии</t>
  </si>
  <si>
    <t xml:space="preserve">
10100L5760</t>
  </si>
  <si>
    <t>Муниципальная программа "Комплексное развитие сельских территорий Онежского муниципального района на 2020-2025 годы"</t>
  </si>
  <si>
    <t>ГП РФ «Комплексное развитие сельских территорий»</t>
  </si>
  <si>
    <t>ГП АО «Комплексное развитие сельских территорий»</t>
  </si>
  <si>
    <t>1100080500</t>
  </si>
  <si>
    <t>Муниципальная программа "Экологическая безопасность Онежского муниципального района на 2021-2023 годы"</t>
  </si>
  <si>
    <t>1200080480</t>
  </si>
  <si>
    <t>Муниципальная программа "Противодействие коррупции на территории Онежского муниципального района на 2021 - 2024 годы"</t>
  </si>
  <si>
    <t>Муниципальная программа "Капитальный ремонт муниципального жилищного фонда муниципального образования "Онежский муниципальный район" на 2020-2022 годы"</t>
  </si>
  <si>
    <r>
      <rPr>
        <sz val="12"/>
        <color indexed="8"/>
        <rFont val="Times New Roman"/>
        <family val="1"/>
      </rPr>
      <t xml:space="preserve">Оплата за поставку товара, УПД № ОН26 от 03.05.21, Договор б/н от 03.03.2021, НДС 1907,50 - </t>
    </r>
    <r>
      <rPr>
        <sz val="12"/>
        <color indexed="8"/>
        <rFont val=""/>
        <family val="1"/>
      </rPr>
      <t>ИП Бабич Михаил Вячеславович;
2)</t>
    </r>
    <r>
      <rPr>
        <sz val="12"/>
        <color indexed="8"/>
        <rFont val="Times New Roman"/>
        <family val="1"/>
      </rPr>
      <t xml:space="preserve">предоплата 15% за Проведение строительно-технической экспертизы, сч.68 17.05.21, Договор 40/21-СЭ от 17.05.2021 без НДС - </t>
    </r>
    <r>
      <rPr>
        <sz val="12"/>
        <color indexed="8"/>
        <rFont val=""/>
        <family val="1"/>
      </rPr>
      <t xml:space="preserve">ООО "Проф-эксперт";
</t>
    </r>
    <r>
      <rPr>
        <sz val="12"/>
        <color indexed="8"/>
        <rFont val="Times New Roman"/>
        <family val="1"/>
      </rPr>
      <t>3) Окон.оплата за Проведение строительно-технической экспертизы, сч.68 17.05.21, акт 72 08.06.21, Договор 40/21-СЭ от 17.05.2021 без НДС - ООО</t>
    </r>
    <r>
      <rPr>
        <sz val="12"/>
        <color indexed="8"/>
        <rFont val=""/>
        <family val="1"/>
      </rPr>
      <t xml:space="preserve"> "Проф-эксперт";
</t>
    </r>
    <r>
      <rPr>
        <sz val="12"/>
        <color indexed="8"/>
        <rFont val="Times New Roman"/>
        <family val="1"/>
      </rPr>
      <t xml:space="preserve">4) Предоплата 15 процентов за поставку товара (кирпич), сч 168 от 15.07.21, Договор б/н от 15.07.2021 - </t>
    </r>
    <r>
      <rPr>
        <sz val="12"/>
        <color indexed="8"/>
        <rFont val=""/>
        <family val="1"/>
      </rPr>
      <t xml:space="preserve">ИП Иконникова Любовь Федоровна;
</t>
    </r>
    <r>
      <rPr>
        <sz val="12"/>
        <color indexed="8"/>
        <rFont val="Times New Roman"/>
        <family val="1"/>
      </rPr>
      <t xml:space="preserve">5) Оплата за поставку товара (кирпич), сч 168 от 15.07.21, тов.накладная 168 от 15.07.2021 Договор б/н от 15.07.2021 без НДС - </t>
    </r>
    <r>
      <rPr>
        <sz val="12"/>
        <color indexed="8"/>
        <rFont val=""/>
        <family val="1"/>
      </rPr>
      <t xml:space="preserve">ИП Иконникова Любовь Федоровна
</t>
    </r>
  </si>
  <si>
    <t>Управления по инфраструктурному развитию и ЖКХ</t>
  </si>
  <si>
    <t>ОТСУТСТВИЕ ФИНАНСИРОВАНИЯ</t>
  </si>
  <si>
    <r>
      <rPr>
        <sz val="12"/>
        <rFont val="Times New Roman"/>
        <family val="1"/>
      </rPr>
      <t xml:space="preserve">УФПС Архангельской области - филиала АО "Почта России"- Оплата за прием платежей (район) дог.№5.3.3.1-015/20-190 от 01.01.2020,Оплата за прием платежей (район) дог.№5.3.3.1-015/21-244 от 12.02.21,Оплата за доставку счетов-квитанций дог.№5.3.1.1-015/21-248 от 31.01.2021;     2) Некоммерческая организация "Фонд капитального ремонта многоквартирных домов Архангельской области" -Взнос на капитальный ремонт многоквартирных домов муниципальных квартир за февраль 2021 по сч.№828/2021-2 от 26.02.2021 (район),Взнос на капитальный ремонт многоквартирных домов муниципальных квартир за январь 2021 по сч.№805/2021-1 от 29.01.2021 (район),Взнос на капитальный ремонт многоквартирных домов муниципальных квартрир за январь-февраль 2021 сч.№852/2021-2 от 26.02.21 (район) (Онега, Правды д.6, кв.26),Взнос на капитальный ремонт многоквартирных домов муниципальных квартир за январь-февраль 2021 сч.№847/2021-02 от 26.02.21 (район) (Онега, Ленина 194 кв.10,24), Взнос на капитальный ремонт многоквартирных домов муниципальных квартир за март 2021 по сч.№825/2021-3 от 31.03.2021 (район),Взнос на капитальный ремонт многоквартирных домов муниципальных квартрир за март 2021 сч.№849/2021-3 от 31.03.21 (район) (Онега, Правды д.6, кв.26),Взнос на капитальный ремонт многоквартирных домов муниципальных квартир за март 2021 сч.№844/2021-3 от 31.03.21 (район) (Онега, Ленина 194 кв.10,24),Взнос на капитальный ремонт многоквартирных домов муниципальных квартир за апрель 2021 по сч.№824/2021-4 от 30.04.2021 (район),
Взнос на капитальный ремонт многоквартирных домов муниципальных квартрир за апрель 2021 сч.№848/2021-4 от 30.04.21 (район) (Онега, Правды д.6, кв.26),Взнос на капитальный ремонт многоквартирных домов муниципальных квартир за апрель 2021 сч.№843/2021-4 от 30.04.21 (район) (Онега, Ленина 194 кв.10,24)
</t>
    </r>
    <r>
      <rPr>
        <sz val="12"/>
        <rFont val=""/>
        <family val="1"/>
      </rPr>
      <t xml:space="preserve">
</t>
    </r>
  </si>
  <si>
    <t>1400080330</t>
  </si>
  <si>
    <t>Муниципальная программа "Развитие спорта в Онежском районе (2021-2024 годы)"</t>
  </si>
  <si>
    <t>1400080430</t>
  </si>
  <si>
    <t>14000S8520</t>
  </si>
  <si>
    <t>ГП АО «Развитие физической культуры и спорта в Архангельской области»</t>
  </si>
  <si>
    <t>1510081700</t>
  </si>
  <si>
    <t>Муниципальная программа "Профилактика правонарушений на территории муниципального образования "Онежский муниципальный район" на 2020-2022 годы"</t>
  </si>
  <si>
    <t>Проведен конкурс Лучший дружинник, перечислено будет в октябре 10,0; 15,0 премия Ускова будет в ноябре. Также в ноябре будет приобретение видеокамеры</t>
  </si>
  <si>
    <t xml:space="preserve">Муниципальная программа  "Управление муниципальными финансами и муниципальным долгом муниципального образования  "Онежский муниципальный район" на 2017-2022 годы" </t>
  </si>
  <si>
    <t xml:space="preserve">Государственная программа Архангельской области
«Управление государственными финансами и государственным 
долгом Архангельской области»
</t>
  </si>
  <si>
    <t xml:space="preserve"> -</t>
  </si>
  <si>
    <t>Финансовое управление</t>
  </si>
  <si>
    <t>Муниципальная программа "Содержание и развитие дорожно-транспортной инфраструктуры Онежского района на 2021-2023 годы"</t>
  </si>
  <si>
    <t xml:space="preserve">Отдел энергетики, транспорта, связи и дорог Управления по инфраструктурному развитию и ЖКХ </t>
  </si>
  <si>
    <t>17100S875Ц</t>
  </si>
  <si>
    <t>ГП АО «Развитие транспортной системы Архангельской области»</t>
  </si>
  <si>
    <t>17100S812Д</t>
  </si>
  <si>
    <t>171R3S667Д</t>
  </si>
  <si>
    <t>Неисполненных мероприятий нет</t>
  </si>
  <si>
    <t>180F367484</t>
  </si>
  <si>
    <t>Муниципальная программа "Развитие жилищного строительства на территории муниципального образования "Онежский муниципальный район" на 2021-2024 годы"</t>
  </si>
  <si>
    <t>Многоквартирный жилой дом по адресу: г.Онега, ул.Беломорская, д. 26 достраивается, переселение граждан  планируется на ноябрь 2021 г., дополнительные меры поддержки граждан, в чьей собственности находятся жилые помещения будут перечислены после поступления заявлений на субсидию от граждан</t>
  </si>
  <si>
    <t>180F367483</t>
  </si>
  <si>
    <t>18000S033Ц</t>
  </si>
  <si>
    <t>1900080450</t>
  </si>
  <si>
    <t xml:space="preserve"> «Формирование законопослушного поведения участников дорожного движения на территории муниципального образования «Онежский муниципальный район» на 2019-2021 годы»</t>
  </si>
  <si>
    <t>Управление по инфраструктурному развитию и ЖКХ</t>
  </si>
  <si>
    <t>190R376880</t>
  </si>
  <si>
    <t>2000080420</t>
  </si>
  <si>
    <t>Муниципальная программа "Развитие молодежной политики в Онежском районе на 2021- 2024 годы"</t>
  </si>
  <si>
    <t xml:space="preserve">Районный конкурс проведен перечисление в октябре </t>
  </si>
  <si>
    <t>20000S8530</t>
  </si>
  <si>
    <t xml:space="preserve">Проведение форума запланировано на 1-3 ноября </t>
  </si>
  <si>
    <t>Заключение договоров в конце октября</t>
  </si>
  <si>
    <t>20000S8520</t>
  </si>
  <si>
    <t>Перечисление по контракту после завершения работ (октябрь)</t>
  </si>
  <si>
    <t>Муниципальный контракт № 11-2021 от 16.08.21 выполнение работ по обустройству скейт-парка</t>
  </si>
  <si>
    <t>2100083200</t>
  </si>
  <si>
    <t>Муниципальная программа  "Модернизация объектов водоснабжения, водоотведения и очистки сточных вод на территории муниципального образования "Онежский муниципальный район" на 2020-2024 годы"</t>
  </si>
  <si>
    <t>оплата по факту,Осуществляются конкурсные процедуры</t>
  </si>
  <si>
    <r>
      <rPr>
        <sz val="12"/>
        <rFont val="Times New Roman"/>
        <family val="1"/>
      </rPr>
      <t xml:space="preserve">МУНИЦИПАЛЬНЫЙ КОНТРАКТ №43-2020 от 04.08.2020
</t>
    </r>
    <r>
      <rPr>
        <sz val="12"/>
        <rFont val="Times New Roman"/>
        <family val="1"/>
      </rPr>
      <t xml:space="preserve">на проведение работ по разработке проектной и рабочей документации по объекту
«Строительство и подключение блочно-модульной водоочистной станции,
реконструкция водонасосных сооружений и строительство водопроводных сетей
с последующим объединением с существующими сетями пос. Кодино» Общество с ограниченной ответственностью «ЯрПроект»,                                                                                                                                                        2) Муниципальный контракт № 26-2021 ОТ 18.05.2021 
</t>
    </r>
    <r>
      <rPr>
        <sz val="12"/>
        <color indexed="8"/>
        <rFont val="Times New Roman"/>
        <family val="1"/>
      </rPr>
      <t xml:space="preserve">Идентификационный код закупки 213290600787329060100100210017112414Общество с ограниченной ответственностью «ЯрПроект» «Строительство и подключение  блочно-модульной водоочистной станции и реконструкция водонасосных сооружений поселка Нименьга»,                                                                                  3) Муниципальный контракт № 25-2021
Идентификационный код закупки 213290600787329060100100220037112414 от 18.05.2021 ООО «ЯрПроект»«Строительство и подключение блочно-модульной водоочистной станции и реконструкция водонасосных сооружений пос. Покровское»                                                                                                                          4) Опл.за проведение лабораторных и инструментальных исслед.(испытаний) на объекте Дог.333/20 от 02.09.20 доп.сог.1 09.03.21 сч.ф.01/03423от 23.09.20 акт 01/03423 23.09.20 в т.ч. НДС 5808,35 — ФБУЗ  "Центр гигиены и эпидемиологии в Архангельской области",     5)Опл.раб. по устранению затора на самотечной канал.линии п.Нименьга Он. района Арх.обл.Договор б/н от 19.03.2021,сч 21 25.03.21, акт 21 25.03.21,спр КС-3 1 25.03.21, акт КС-2 1 25.03.21 без НДС - ООО "Автохозяйство",     6)Оплата за поставку товара (насосы), УПД № ОН57 от 30.04.21, Договор б/н от 30.04.2021, НДС 5 471,67 - ИП Бабич Михаил Вячеславович,                                                      7 )  оплата товара (Труба ПНД 25 - 850м;Муфты соединительные компрессионные ПНД 25 - 8шт)Договор Б/Н от 09.06.2021 упд АР-2596/2 10.06.21 в т.ч. НДС 5 254,16 - ООО "Эврика",        8)  оплата  товара (Безыскровое реле давления, Бак гидроаккумуляторный)Договор Б/Н от 09.06.2021 упд АР-2595/2 10.06.21 в т.ч. НДС 12 093,33  -  ООО "Эврика"
</t>
    </r>
  </si>
  <si>
    <t>оплата по факту</t>
  </si>
  <si>
    <t>21000S6640</t>
  </si>
  <si>
    <t>Жилье и городская среда</t>
  </si>
  <si>
    <t>ГП АО  «Развитие энергетики и жилищно-коммунального хозяйства Архангельской области»</t>
  </si>
  <si>
    <t>Осуществляются конкурсные процедуры</t>
  </si>
  <si>
    <t>из резервного фонда Правительства Архангельской области на выполнение работ  по капитальному ремонту водопровода с установкой водоразборных колонок в поселке Шомокша</t>
  </si>
  <si>
    <t>2200080480</t>
  </si>
  <si>
    <t>Муниципальная программа "Улучшение условий и охраны труда в муниципальном образовании "Онежский муниципальный район" на 2019-2021 годы"</t>
  </si>
  <si>
    <t>2300082910</t>
  </si>
  <si>
    <t>Муниципальная программа "Поддержка предпринимательства и торговли на территории Онежского муниципального  района на 2021-2024 годы"</t>
  </si>
  <si>
    <t>Освоение денежных средств запланировано на 4 квартал 2021 года</t>
  </si>
  <si>
    <t>Отдел экономики</t>
  </si>
  <si>
    <t>2400078910</t>
  </si>
  <si>
    <t>Муниципальная программа "Социальная поддержка незащищенных слоев населения муниципального образования  "Онежский муниципальный район" на 2019-2022 годы"</t>
  </si>
  <si>
    <t>Заключение договоров планируется в ноябре</t>
  </si>
  <si>
    <t>2500088420</t>
  </si>
  <si>
    <t>Муниципальная программа "Развитие территориального общественного самоуправления в муниципальном образовании "Онежский муниципальный район" на 2019-2020 годы"</t>
  </si>
  <si>
    <t>25000S8420</t>
  </si>
  <si>
    <t>ГП АО «Совершенствование государственного управления и местного самоуправления, развитие институтов гражданского общества в Архенгельской области»</t>
  </si>
  <si>
    <t>2600081540</t>
  </si>
  <si>
    <t>Муниципальная программа "Защита населения Онежского района от пожаров и чрезвычайных ситуаций на 2019-2022 годы"</t>
  </si>
  <si>
    <t>-</t>
  </si>
  <si>
    <t xml:space="preserve"> Изготовление полиграфической продукции (плакат "Памятка по правилам пожарной безопасности") Договор №б/н от 03.03.2021</t>
  </si>
  <si>
    <t>Отдел по делам ГО, ЧС и МР</t>
  </si>
  <si>
    <t>2700081540</t>
  </si>
  <si>
    <t>Муниципальная программа " Обеспечение безопасности людей на водных объектах на территории Онежского района на 2019-2022 годы"</t>
  </si>
  <si>
    <t>Изготовление полиграфической продукции (плакат-памятка "Правила поведения на водных объектах") Договор №б/н от 03.03.2021</t>
  </si>
  <si>
    <t>Муниципальная программа "Обеспечение условий доступности  для инвалидов жилых помещений и общего имущества в многоквартирном доме на территории муниципального образования "Онежский муниципальный район" на 2021-2025 годы"</t>
  </si>
  <si>
    <t>3000080480</t>
  </si>
  <si>
    <t>Муниципальная программа "Профилактика терроризма и экстремизма, а также минимизации и (или) ликвидации последствий проявлений терроризма и экстремизма на территории муниципального образования "Онежский муниципальный район" на 2019-2022 годы"</t>
  </si>
  <si>
    <t>Изготовление полиграфической продукции (комплект плакатов "Осторожно! Терроризм") Договор №б/н от 03.03.2021</t>
  </si>
  <si>
    <t>3100080480</t>
  </si>
  <si>
    <t>Муниципальная программа "Охрана здоровья граждан и пропаганда здорового образа жизни в Онежском муниципальном районе на 2020-2022 годы"</t>
  </si>
  <si>
    <t>3300086740</t>
  </si>
  <si>
    <t xml:space="preserve">Муниципальная программа «Развитие системы обращения с твердыми коммунальными отходами в муниципальном образовании «Онежский муниципальный район» на 2020-2022 годы» </t>
  </si>
  <si>
    <t>До конца 2021 года будут освоены</t>
  </si>
  <si>
    <t xml:space="preserve">0100088310   </t>
  </si>
  <si>
    <t>Муниципальная программа «Развитие культуры и туризма в городе Онеге (2021-2024 годы)»</t>
  </si>
  <si>
    <t xml:space="preserve">0100090100   </t>
  </si>
  <si>
    <t>01000S8360</t>
  </si>
  <si>
    <t xml:space="preserve">01000S681П </t>
  </si>
  <si>
    <t>В соответствии с областным соглашение срок реализации 2022 год</t>
  </si>
  <si>
    <t>Срок реализации 2022 год (кап.ремонт кровли Онежского ДК)</t>
  </si>
  <si>
    <t>02000S6630</t>
  </si>
  <si>
    <r>
      <rPr>
        <sz val="12"/>
        <rFont val="Times New Roman"/>
        <family val="1"/>
      </rPr>
      <t xml:space="preserve"> Муниципальная программа «Защита населения от пожаров и чрезвычайных ситуаций на территории муниципального образования «Онежское» на 2019-2022 годы</t>
    </r>
    <r>
      <rPr>
        <sz val="12"/>
        <color indexed="8"/>
        <rFont val="Times New Roman"/>
        <family val="1"/>
      </rPr>
      <t>»</t>
    </r>
  </si>
  <si>
    <t>Отдел ГО и ЧС</t>
  </si>
  <si>
    <t>02000S6870</t>
  </si>
  <si>
    <t>0300091560</t>
  </si>
  <si>
    <t xml:space="preserve">  Муниципальная программа «Обеспечение безопасности людей на водных объектах на территории муниципального образования «Онежское» на 2019-2022 годы»</t>
  </si>
  <si>
    <t>04000L4970</t>
  </si>
  <si>
    <t xml:space="preserve">  Муниципальная программа «Обеспечение жильем молодых семей на территории муниципального образования «Онежское» на 2021-2024 годы» </t>
  </si>
  <si>
    <t>0520090600</t>
  </si>
  <si>
    <t>Муниципальная программа «Комплексное развитие системы коммунальной инфраструктуры на территории муниципального 
образования «Онежское» на 2020-2022 годы»</t>
  </si>
  <si>
    <r>
      <rPr>
        <sz val="12"/>
        <rFont val="Times New Roman"/>
        <family val="1"/>
      </rPr>
      <t xml:space="preserve">МУНИЦИПАЛЬНЫЙ КОНТРАКТ № 29-2021 </t>
    </r>
    <r>
      <rPr>
        <sz val="12"/>
        <color indexed="8"/>
        <rFont val="Times New Roman"/>
        <family val="1"/>
      </rPr>
      <t xml:space="preserve">выполнение работ по установке водоразборных колонок
</t>
    </r>
    <r>
      <rPr>
        <sz val="12"/>
        <rFont val="Times New Roman"/>
        <family val="1"/>
      </rPr>
      <t>Идентификационный код закупки 213290600787329060100100150014322244 Архангельская область г. Онега                                              «06» июля 2021 года ООО "Автохозяйство"</t>
    </r>
  </si>
  <si>
    <t>0510090100</t>
  </si>
  <si>
    <t>Муниципальное казенное учреждение "Благоустройство"</t>
  </si>
  <si>
    <t xml:space="preserve"> Управления по инфраструктурному развитию и ЖКХ</t>
  </si>
  <si>
    <t>0600092950</t>
  </si>
  <si>
    <t>Муниципальная программа «Обустройство городских лесов в городе Онеге на 2021-2023 годы»</t>
  </si>
  <si>
    <t>0700092610</t>
  </si>
  <si>
    <t xml:space="preserve">  Муниципальная программа «Уличное освещение в городе Онеге на 2020-2022 годы»</t>
  </si>
  <si>
    <t>Отдел энергетики, транспорта, связи и дорог,  Управления по инфраструктурному развитию и ЖКХ</t>
  </si>
  <si>
    <t>0700090360</t>
  </si>
  <si>
    <t>0810090100</t>
  </si>
  <si>
    <t xml:space="preserve">  Муниципальная программа «Комплексное развитие транспортной инфраструктуры муниципального образования «Онежское» на 2020-2022 годы»</t>
  </si>
  <si>
    <t>Отдел энергетики, транспорта, связи и дорог, Управления по инфраструктурному развитию и ЖКХ</t>
  </si>
  <si>
    <t>0810092120</t>
  </si>
  <si>
    <t>0810092210</t>
  </si>
  <si>
    <t>0810092230</t>
  </si>
  <si>
    <t>0810083100</t>
  </si>
  <si>
    <t>081007140Ц</t>
  </si>
  <si>
    <t>08100S812Д</t>
  </si>
  <si>
    <t>081R3S667Д</t>
  </si>
  <si>
    <t>0830080700</t>
  </si>
  <si>
    <t>0840076800</t>
  </si>
  <si>
    <t>0840096800</t>
  </si>
  <si>
    <t>0840090480</t>
  </si>
  <si>
    <t>0840093050</t>
  </si>
  <si>
    <t>0900090600</t>
  </si>
  <si>
    <t xml:space="preserve">  Муниципальная программа «Благоустройство территории муниципального образования «Онежское» на 2020-2022 годы»</t>
  </si>
  <si>
    <r>
      <rPr>
        <sz val="10"/>
        <color indexed="8"/>
        <rFont val="Times New Roman"/>
        <family val="1"/>
      </rPr>
      <t>1) Оплата долга, Исполнительный лист 034511186 от 15.01.2021 МУП</t>
    </r>
    <r>
      <rPr>
        <sz val="12"/>
        <color indexed="8"/>
        <rFont val=""/>
        <family val="1"/>
      </rPr>
      <t xml:space="preserve"> "Онежская управляющая компания", 2)</t>
    </r>
    <r>
      <rPr>
        <sz val="10"/>
        <color indexed="8"/>
        <rFont val="Times New Roman"/>
        <family val="1"/>
      </rPr>
      <t xml:space="preserve">Возмещение расходов, понесенных в связи с оплатой взноса за капитальный ремонт кровли МКД, возмещение госпошлины Исполнительный лист 096655025 от 01.02.2021 </t>
    </r>
    <r>
      <rPr>
        <sz val="12"/>
        <color indexed="8"/>
        <rFont val=""/>
        <family val="1"/>
      </rPr>
      <t xml:space="preserve">Сыродубов Дмитрий Алексеевич
</t>
    </r>
  </si>
  <si>
    <t>0900093500</t>
  </si>
  <si>
    <r>
      <rPr>
        <sz val="10"/>
        <color indexed="8"/>
        <rFont val="Times New Roman"/>
        <family val="1"/>
      </rPr>
      <t xml:space="preserve">1) Оплата услуг по монтажу общедомового прибора учета тепловой энергии, Исполнительный лист 093694374 от 20.11.2020 </t>
    </r>
    <r>
      <rPr>
        <sz val="12"/>
        <color indexed="8"/>
        <rFont val=""/>
        <family val="1"/>
      </rPr>
      <t>Деревянко Любовь Анатольевна, 2)</t>
    </r>
    <r>
      <rPr>
        <sz val="12"/>
        <color indexed="8"/>
        <rFont val="Times New Roman"/>
        <family val="1"/>
      </rPr>
      <t>Окон.оплата за услуги по поверке расходомера, оформление дубликата паспорта, сч № 1330 от 18.09.20, акт № 1404 от 06.10.20, Договор 357-20 от 18.09.20 - ООО</t>
    </r>
    <r>
      <rPr>
        <sz val="12"/>
        <color indexed="8"/>
        <rFont val=""/>
        <family val="1"/>
      </rPr>
      <t xml:space="preserve"> "Инженерный центр "СКАДА", 3) </t>
    </r>
    <r>
      <rPr>
        <sz val="12"/>
        <color indexed="8"/>
        <rFont val="Times New Roman"/>
        <family val="1"/>
      </rPr>
      <t>Оплата за выполнение работ по ремонту печи в кв. № 10 МКД № 2 по ул. Онежская в г. Онега, сч № 47 от 01.07.21, спр КС-3 1 от 30.12.20, акт КС-2 1 от 30.12.20, Дог.б/н от 18.12.2020 ООО</t>
    </r>
    <r>
      <rPr>
        <sz val="12"/>
        <color indexed="8"/>
        <rFont val=""/>
        <family val="1"/>
      </rPr>
      <t xml:space="preserve"> "УСПЕХ", 4)  </t>
    </r>
    <r>
      <rPr>
        <sz val="12"/>
        <color indexed="8"/>
        <rFont val="Times New Roman"/>
        <family val="1"/>
      </rPr>
      <t>Окон.оплата за выполнение работ по ремонту квартир в МКД г. Онега, сч 00001 от 13.04.21, спр КС-3 1 от 13.04.21, акт 1 от 13.04.21, Договор б/н от 01.04.2021 -</t>
    </r>
    <r>
      <rPr>
        <sz val="12"/>
        <color indexed="8"/>
        <rFont val=""/>
        <family val="1"/>
      </rPr>
      <t xml:space="preserve">ИП Рогов В.С.,  </t>
    </r>
    <r>
      <rPr>
        <sz val="12"/>
        <color indexed="8"/>
        <rFont val="Times New Roman"/>
        <family val="1"/>
      </rPr>
      <t xml:space="preserve">5) Част.оплата за подключение (технологического присоединения) к центральной системе водоотведения, сч 1415 от 03.08.21, УПД 1604 от 30.08.21, Договор 68 от 30.07.2021 ООО "Онега-Водоканал"
</t>
    </r>
  </si>
  <si>
    <t>0900093600</t>
  </si>
  <si>
    <t xml:space="preserve">Некоммерческая организация "Фонд капитального ремонта многоквартирных домов Архангельской области" - Оплата взносов за  капитальный ремонт муниципальных квартир  многокварт.домов г. Онеги - Оплата взносов за  капитальный ремонт муниципальных квартир  многокварт.домов г. Онеги, сч. № 341/2020-9 от 30.09.20,
Оплата взносов за  капитальный ремонт муниципальных квартир  многокварт.домов г. Онеги, сч. № 788/2020-10 от 30.10.20,
Оплата взносов за  капитальный ремонт муниципальных квартир многокварт.домов г. Онеги за сентябрь 21 г., сч. № 353/2020-9 от 30.09.20,Оплата взносов за  капитальный ремонт муниципальных квартир многокварт.домов г. Онеги за сентябрь 21 г., сч. № 354/2020-9 от 30.09.20,
Оплата взносов за  капитальный ремонт муниципальных квартир многокварт.домов г. Онеги за сентябрь 21 г., сч. № 360/2020-9 от 30.09.20,
Оплата взносов за  капитальный ремонт муниципальных квартир многокварт.домов г. Онеги за сентябрь 21 г., сч. № 363/2020-9 от 30.09.20,
Оплата взносов за  капитальный ремонт муниципальных квартир многокварт.домов г. Онеги за сентябрь 21 г., сч. № 364/2020-9 от 30.09.20,
Оплата взносов за  капитальный ремонт муниципальных квартир многокварт.домов г. Онеги за сентябрь 21 г., сч. № 366/2020-9 от 30.09.20,
Оплата взносов за  капитальный ремонт муниципальных квартир многокварт.домов г. Онеги за сентябрь 21 г., сч. № 372/2020-9 от 30.09.20,
Оплата взносов за  капитальный ремонт муниципальных квартир многокварт.домов г. Онеги за сентябрь 21 г., сч. № 374/2020-9 от 30.09.20,
Оплата взносов за  капитальный ремонт муниципальных квартир многокварт.домов г. Онеги за сентябрь 21 г., сч. № 383/2020-9 от 30.09.20,
Оплата взносов за  капитальный ремонт муниципальных квартир многокварт.домов г. Онеги, сч. №328/2020-8 от 31.08.20,Оконч.оплата за капитальный ремонт помещений (муниципальных квартир) в многокварт.домов г. Онеги (взносы за сентябрь 20), сч. № 343/2020-9 от 30.09.20,
Оплата взносов за  капитальный ремонт муниципальных квартир многокварт.домов г. Онеги за сентябрь 21 г., сч. № 348/2020-9 от 30.09.20,
Оплата взносов за  капитальный ремонт муниципальных квартир многокварт.домов г. Онеги за сентябрь 21 г., сч. № 350/2020-9 от 30.09.20,
Оплата взносов за  капитальный ремонт муниципальных квартир многокварт.домов г. Онеги за сентябрь 21 г., сч. № 359/2020-9 от 30.09.20,
Оплата взносов за  капитальный ремонт муниципальных квартир многокварт.домов г. Онеги за сентябрь 21 г., сч. № 361/2020-9 от 30.09.20,
Оплата взносов за  капитальный ремонт муниципальных квартир многокварт.домов г. Онеги за сентябрь 21 г., сч. № 365/2020-9 от 30.09.20,
Оплата взносов за  капитальный ремонт муниципальных квартир многокварт.домов г. Онеги за сентябрь 21 г., сч. № 384/2020-9 от 30.09.20,
Оплата взносов за  капитальный ремонт муниципальных квартир многокварт.домов г. Онеги за сентябрь 21 г., сч. № 385/2020-9 от 30.09.20,
Оплата взносов за  капитальный ремонт муниципальных квартир многокварт.домов г. Онеги за сентябрь 20 г., сч. № 386/2020-9 от 30.09.20,
Оплата взносов за  капитальный ремонт муниципальных квартир многокварт.домов г. Онеги за сентябрь 21 г., сч. № 387/2020-9 от 30.09.20,
Оплата взносов за  капитальный ремонт муниципальных квартир многокварт.домов г. Онеги за сентябрь 21 г., сч. № 388/2020-9 от 30.09.20,
Оплата взносов за  капитальный ремонт муниципальных квартир многокварт.домов г. Онеги за сентябрь 21 г., сч. № 389/2020-9 от 30.09.20,
Оплата взносов за  капитальный ремонт муниципальных квартир многокварт.домов г. Онеги за август 21 г., сч. № 374/2020-8 от 31.08.20,
Оплата взносов за  капитальный ремонт муниципальных квартир многокварт.домов г. Онеги за сентябрь 20 г., сч. № 346/2020-9 от 30.09.20,
Оплата взносов за  капитальный ремонт муниципальных квартир многокварт.домов г. Онеги за сентябрь 20 г., сч. № 347/2020-9 от 30.09.20,
Оплата взносов за  капитальный ремонт муниципальных квартир многокварт.домов г. Онеги за сентябрь 20 г., сч. № 349/2020-9 от 30.09.20,
Оплата взносов за  капитальный ремонт муниципальных квартир многокварт.домов г. Онеги за сентябрь 20 г., сч. № 351/2020-9 от 30.09.20,
Оплата взносов за  капитальный ремонт муниципальных квартир многокварт.домов г. Онеги за сентябрь 20 г., сч. № 352/2020-9 от 30.09.20,
Оплата взносов за  капитальный ремонт муниципальных квартир многокварт.домов г. Онеги за сентябрь 20 г., сч. № 368/2020-9 от 30.09.20,
Оплата взносов за  капитальный ремонт муниципальных квартир многокварт.домов г. Онеги за сентябрь 20 г., сч. № 371/2020-9 от 30.09.20,
Оплата взносов за  капитальный ремонт муниципальных квартир многокварт.домов г. Онеги за сентябрь 20 г., сч. № 373/2020-9 от 30.09.20,
Оплата взносов за  капитальный ремонт муниципальных квартир многокварт.домов г. Онеги за сентябрь 20 г., сч. № 375/2020-9 от 30.09.20,
Оплата взносов за  капитальный ремонт муниципальных квартир многокварт.домов г. Онеги за сентябрь 20 г., сч. № 376/2020-9 от 30.09.20
Оплата взносов за  капитальный ремонт муниципальных квартир многокварт.домов г. Онеги за сентябрь 20 г., сч. № 377/2020-9 от 30.09.20
Оплата взносов за  капитальный ремонт муниципальных квартир многокварт.домов г. Онеги за сентябрь 20 г., сч. № 378/2020-9 от 30.09.20
Оплата взносов за  капитальный ремонт муниципальных квартир многокварт.домов г. Онеги за сентябрь 20 г., сч. № 380/2020-9 от 30.09.20
Оплата взносов за  капитальный ремонт муниципальных квартир многокварт.домов г. Онеги за сентябрь 20 г., сч. № 382/2020-9 от 30.09.20
Оплата взносов за  капитальный ремонт муниципальных квартир многокварт.домов г. Онеги за сентябрь 20 г., сч. № 362/2020-9 от 30.09.20
Оплата взносов за  капитальный ремонт муниципальных квартир многокварт.домов г. Онеги за сентябрь 20 г., сч. № 356/2020-9 от 30.09.20
Оплата взносов за  капитальный ремонт муниципальных квартир многокварт.домов г. Онеги за февраль 2021 г., сч. № 827/2021-2 от 26.02.21
</t>
  </si>
  <si>
    <t xml:space="preserve"> =</t>
  </si>
  <si>
    <t>0900090360</t>
  </si>
  <si>
    <t>1000090600</t>
  </si>
  <si>
    <t>Муниципальная программа «Развитие жилищного строительства на территории муниципального образования «Онежское» на 2021 - 2024 годы»</t>
  </si>
  <si>
    <t>10000S033Ц</t>
  </si>
  <si>
    <t>1100090430</t>
  </si>
  <si>
    <t>Муниципальная программа «Развитие спорта в городе Онеге (2021-2024 годы)»</t>
  </si>
  <si>
    <t>1200090420</t>
  </si>
  <si>
    <t xml:space="preserve">Муниципальная программа «Развитие молодежной политики на территории муниципального образования «Онежское» на 2021-2024 годы» </t>
  </si>
  <si>
    <t>НЕТ ФИНАНСИРОВАНИЯ</t>
  </si>
  <si>
    <t>12000S8530</t>
  </si>
  <si>
    <t>ГП АО «Патриотическое воспитание, развитие физической культуры, спорта, туризма и повышение эффективности реализации молодежной политики в Архангельской области»</t>
  </si>
  <si>
    <t>1300092910</t>
  </si>
  <si>
    <t>Муниципальная программа «Поддержка предпринимательства и торговли на территории муниципального образования «Онежское» на 2021-2024 годы»</t>
  </si>
  <si>
    <t>Средства предусмотрены для софинансирования при выделении из областного бюджета субсидии субъектам МСП, занимающимся социально значимыми видами деятельности. Субсидия из областного бюджета не поступала</t>
  </si>
  <si>
    <t>1400093670</t>
  </si>
  <si>
    <t xml:space="preserve">  Муниципальная программа «Формирование современной  городской среды  на территории  муниципального образования «Онежское» на 2018-2024 годы»</t>
  </si>
  <si>
    <t>140F255550</t>
  </si>
  <si>
    <t xml:space="preserve">ГП АО «Формирование комфортной городской среды в Архангельской области» </t>
  </si>
  <si>
    <t>1500092670</t>
  </si>
  <si>
    <t>Муниципальная программа «Расширение муниципальных кладбищ на территории муниципального образования «Онежское» на 2021-2023 годы»</t>
  </si>
  <si>
    <t xml:space="preserve">Ходатайство  администрации  МО «Онежский  муниципальный  район» о переводе  земельного участка из категории земель лесного фонда в  земли особо  охраняемых  территорий и  объектов для   расширения  существующего  кладбища находится  на  рассмотрении  в Федеральном  агентстве  лесного хозяйства </t>
  </si>
  <si>
    <t>Комитет по управлению муниципальным имуществом, архитектуре и земельным отношениям» администрации муниципального образования «Онежский муниципальный район</t>
  </si>
  <si>
    <t>1700090100</t>
  </si>
  <si>
    <t>1700090360</t>
  </si>
  <si>
    <t>1700090600</t>
  </si>
  <si>
    <t xml:space="preserve"> Муниципальная программа «Комплексное развитие социальной инфраструктуры муниципального образования «Онежское» на 2018-2030 годы»</t>
  </si>
  <si>
    <t>Муниципальная программа не реализуется</t>
  </si>
  <si>
    <t>Отдел архитектуры и градостроительной политики МКУ «Комитет по управлению муниципальным имуществом, архитектуре и земельным отношениям» администрации муниципального образования «Онежский муниципальный район»</t>
  </si>
  <si>
    <t>Итого:</t>
  </si>
  <si>
    <t>Сведения о реализации государственных и муниципальных программ, национальных проектов на 1 января  2022 года</t>
  </si>
  <si>
    <t>Кассовые расходы на 01.01.2022, руб.</t>
  </si>
  <si>
    <t>Кассовые расходы на 01.01.2022, руб.
Федеральные средства</t>
  </si>
  <si>
    <t>Кассовые расходы на 01.01.2022, руб.
Областные средства</t>
  </si>
  <si>
    <t>Кассовые расходы на 01.01.2022, руб.
Местные средства</t>
  </si>
  <si>
    <t>1</t>
  </si>
  <si>
    <t>ГП АО «Развитие образования и науки Архангельской области»</t>
  </si>
  <si>
    <t>отсутствие потребности</t>
  </si>
  <si>
    <t>Невыполнение муниципального задания.                                Отсутствие потребности.</t>
  </si>
  <si>
    <r>
      <rPr>
        <sz val="12"/>
        <rFont val="Times New Roman"/>
        <family val="1"/>
      </rPr>
      <t xml:space="preserve">Муниципальный контракт энергоснабжения № 14-004476 - реестровый номер контракта — 3290600505821000001 </t>
    </r>
    <r>
      <rPr>
        <sz val="12"/>
        <color indexed="8"/>
        <rFont val="Times New Roman"/>
        <family val="1"/>
      </rPr>
      <t xml:space="preserve">Исполнение, срок до 31.12.2021
</t>
    </r>
    <r>
      <rPr>
        <sz val="12"/>
        <rFont val="Times New Roman"/>
        <family val="1"/>
      </rPr>
      <t xml:space="preserve">Контракт № 156 холодного водоснабжения и водоотведения — реестровый номер контракта — 3290600505821000002 </t>
    </r>
    <r>
      <rPr>
        <sz val="12"/>
        <color indexed="8"/>
        <rFont val="Times New Roman"/>
        <family val="1"/>
      </rPr>
      <t xml:space="preserve">Исполнение, срок до 31.12.2021
Контракт № 24/21-т на отпуск и потребление тепловой энергии в горячей воде- реестровый номер контракта — 3290600505821000003 Исполнение срок до 31.12.2021
</t>
    </r>
    <r>
      <rPr>
        <sz val="12"/>
        <rFont val="Times New Roman"/>
        <family val="1"/>
      </rPr>
      <t xml:space="preserve">Контракт № 1 оказание услуг по физической охране объектов МБОУ «СОШ №1» г. Онеги - реестровый номер контракта — 3290600505821000004 </t>
    </r>
    <r>
      <rPr>
        <sz val="12"/>
        <color indexed="8"/>
        <rFont val="Times New Roman"/>
        <family val="1"/>
      </rPr>
      <t>Исполнение прекращено
Муниципальный контракт № 139 холодного водоснабжения и водоотведения - реестровый номер контракта —3290600493921000001</t>
    </r>
    <r>
      <rPr>
        <i/>
        <sz val="12"/>
        <color indexed="8"/>
        <rFont val="Times New Roman"/>
        <family val="1"/>
      </rPr>
      <t xml:space="preserve"> </t>
    </r>
    <r>
      <rPr>
        <sz val="12"/>
        <color indexed="8"/>
        <rFont val="Times New Roman"/>
        <family val="1"/>
      </rPr>
      <t>Исполнение прекращено
Муниципальный контракт энергоснабжения № 14-003789 - реестровый номер контракта —3290600493921000002 Исполнение прекращено
Договор № 25/21-т на отпуск и потребление тепловой энергии в горячей воде — реестровый номер контракта — 3290600493921000003 Исполнение прекращено
Муниципальный контракт теплоснабжения в горячей воде № 21-т — реестровый номер контракта — 3290600513921000001 Исполнение прекращено                 Муниципальный контракт№ 104/21-т на отпуск и потребление тепловой энергии в горячей воде — реестровый номер контракта — 3290600497821000001 Исполнение, срок до 31.12.2021
Муниципальный контракт теплоснабжения в горячей воде № 11-т — реестровый номер контракта — 3290600497821000002 Исполнение прекращено 
Контракт № 138 холодного водоснабжения и водоотведения - реестровый номер контракта —3290600497821000003 Исполнение, срок до 31.12.2021                     
Муниципальный контракт энергоснабжения № 14-004435 - реестровый номер контракта —3290600497821000004 Исполнение, срок до 31.12.2021                           Контракт № 8 услуги частной охраны -  реестровый номер контракта —3290600497821000010 Исполнение прекращено
Муниципальный контракт теплоснабжения в горячей воде № 11-т — реестровый номер контракта — 3290600497821000011 Исполнение, срок до 31.12.2021                                                                                  Договор энергоснабжения № 14-004423- реестровый номер контракта — 3290600502621000001 Исполнение прекращено
Муниципальный контракт теплоснабжения в горячей воде № 8-т — реестровый номер контракта — 3290600502621000002 Исполнение прекращено       Муниципальный контракт № 1 на отпуск тепловой энергии - реестровый номер контракта — 3290600504021000002  Исполнение, срок до 31.12.2021
Муниципальный контракт холодного водоснабжения и водоотведения № 2- реестровый номер контракта — 3290600504021000003 Исполнение, срок до 31.12.2021                         Муниципальный контракт № 34т энергия тепловая, отпущенная котельными - реестровый номер контракта — 3290600504021000005 Исполнение, срок до 31.12.2021
Контракт № 14-004409 услуги по передаче электроэнергии  - реестровый номер контракта — 3290600504021000006 Исполнение, срок до 31.12.2021                                                                          Муниципальный контракт теплоснабжения в горячей воде № 13-т — реестровый номер контракта — 3290600490721000001 Исполнение, срок до 31.12.2021        Муниципальный контракт теплоснабжения в горячей воде № 22-т — реестровый номер контракта — 3290600536121000001  Исполнение завершено   Муниципальный контракт теплоснабжения в горячей воде № 17-т — реестровый номер контракта — 3290600498521000001 Исполнение прекращено             Контракт № 1 Энергия тепловая, отпущенная котельными  - реестровый номер контракта — 3290600501921000001 Исполнение завершено
Контракт № 10 ТЭ Энергия тепловая, отпущенная котельными  — реестровый номер контракта — 3290600501921000002 Исполнение завершено
Муниципальный контракт энергоснабжения № 14-004450- реестровый номер контракта — 3290600501921000003</t>
    </r>
    <r>
      <rPr>
        <sz val="12"/>
        <color indexed="53"/>
        <rFont val="Times New Roman"/>
        <family val="1"/>
      </rPr>
      <t xml:space="preserve"> </t>
    </r>
    <r>
      <rPr>
        <sz val="12"/>
        <color indexed="8"/>
        <rFont val="Times New Roman"/>
        <family val="1"/>
      </rPr>
      <t>Исполнение завершено                        Контракт № 1 сахар белый свекловичный в твердом состоянии без вкусоароматических или красящих добавок -  3290600505821000008</t>
    </r>
    <r>
      <rPr>
        <b/>
        <sz val="12"/>
        <color indexed="8"/>
        <rFont val="Times New Roman"/>
        <family val="1"/>
      </rPr>
      <t xml:space="preserve"> Исполнение завершено</t>
    </r>
    <r>
      <rPr>
        <sz val="12"/>
        <color indexed="8"/>
        <rFont val="Times New Roman"/>
        <family val="1"/>
      </rPr>
      <t xml:space="preserve">   </t>
    </r>
  </si>
  <si>
    <t>ГП АО «Развитие образования и науки Архангельской области)»</t>
  </si>
  <si>
    <t>Невыполнение муниципального задания.  Отсутствие потребности.</t>
  </si>
  <si>
    <r>
      <rPr>
        <sz val="12"/>
        <rFont val="Times New Roman"/>
        <family val="1"/>
      </rPr>
      <t xml:space="preserve">Муниципальный контракт энергоснабжения № 14-004476 - реестровый номер контракта — 3290600505821000001 </t>
    </r>
    <r>
      <rPr>
        <sz val="12"/>
        <color indexed="8"/>
        <rFont val="Times New Roman"/>
        <family val="1"/>
      </rPr>
      <t xml:space="preserve">Исполнение, срок до 31.12.2021
</t>
    </r>
    <r>
      <rPr>
        <sz val="12"/>
        <rFont val="Times New Roman"/>
        <family val="1"/>
      </rPr>
      <t xml:space="preserve">Контракт № 156 холодного водоснабжения и водоотведения — реестровый номер контракта — 3290600505821000002 </t>
    </r>
    <r>
      <rPr>
        <sz val="12"/>
        <color indexed="8"/>
        <rFont val="Times New Roman"/>
        <family val="1"/>
      </rPr>
      <t xml:space="preserve">Исполнение, срок до 31.12.2021
Контракт № 24/21-т на отпуск и потребление тепловой энергии в горячей воде- реестровый номер контракта — 3290600505821000003 Исполнение срок до 31.12.2021
</t>
    </r>
    <r>
      <rPr>
        <sz val="12"/>
        <rFont val="Times New Roman"/>
        <family val="1"/>
      </rPr>
      <t xml:space="preserve">Контракт № 1 оказание услуг по физической охране объектов МБОУ «СОШ №1» г. Онеги - реестровый номер контракта — 3290600505821000004 </t>
    </r>
    <r>
      <rPr>
        <sz val="12"/>
        <color indexed="8"/>
        <rFont val="Times New Roman"/>
        <family val="1"/>
      </rPr>
      <t>Исполнение прекращено                                                         Муниципальный контракт № 139 холодного водоснабжения и водоотведения - реестровый номер контракта —3290600493921000001</t>
    </r>
    <r>
      <rPr>
        <i/>
        <sz val="12"/>
        <color indexed="8"/>
        <rFont val="Times New Roman"/>
        <family val="1"/>
      </rPr>
      <t xml:space="preserve"> </t>
    </r>
    <r>
      <rPr>
        <sz val="12"/>
        <color indexed="8"/>
        <rFont val="Times New Roman"/>
        <family val="1"/>
      </rPr>
      <t>Исполнение прекращено
Муниципальный контракт энергоснабжения № 14-003789 - реестровый номер контракта —3290600493921000002 Исполнение прекращено
Договор № 25/21-т на отпуск и потребление тепловой энергии в горячей воде — реестровый номер контракта — 3290600493921000003 Исполнение прекращено
Муниципальный контракт теплоснабжения в горячей воде № 21-т — реестровый номер контракта — 3290600513921000001 Исполнение прекращено        Муниципальный контракт№ 104/21-т на отпуск и потребление тепловой энергии в горячей воде — реестровый номер контракта — 3290600497821000001 Исполнение, срок до 31.12.2021
Муниципальный контракт теплоснабжения в горячей воде № 11-т — реестровый номер контракта — 3290600497821000002 Исполнение прекращено
Контракт № 138 холодного водоснабжения и водоотведения - реестровый номер контракта —3290600497821000003 Исполнение, срок до 31.12.2021
Муниципальный контракт энергоснабжения № 14-004435 - реестровый номер контракта —3290600497821000004 Исполнение, срок до 31.12.2021    Контракт № 8 услуги частной охраны -  реестровый номер контракта —3290600497821000010 Исполнение, срок до 31.12.2021
Муниципальный контракт теплоснабжения в горячей воде № 11-т — реестровый номер контракта — 3290600497821000011 Исполнение, срок до 31.12.2021                                            Муниципальный контракт № 143 холодного водоснабжения и водоотведения - реестровый номер контракта — 3290600506521000001 Исполнение прекращено
Муниципальный контракт№ 27/21-т на отпуск и потребление тепловой энергии в горячей воде — реестровый номер контракта -3290600506521000002 Исполнение прекращено
Договор энергоснабжения № 14-004445- реестровый номер контракта —3290600506521000003 Исполнение прекращено         Договор энергоснабжения № 14-004423- реестровый номер контракта — 3290600502621000001 Исполнение прекращено
Муниципальный контракт теплоснабжения в горячей воде № 8-т — реестровый номер контракта — 3290600502621000002 Исполнение прекращено        Муниципальный контракт № 1 на отпуск тепловой энергии - реестровый номер контракта — 3290600504021000002  Исполнение, срок до 31.12.2021
Муниципальный контракт холодного водоснабжения и водоотведения № 2- реестровый номер контракта — 3290600504021000003 Исполнение, срок до 31.12.2021                                                                                      Муниципальный контракт № 34т энергия тепловая, отпущенная котельными - реестровый номер контракта — 3290600504021000005 Исполнение, срок до 31.12.2021
Контракт № 14-004409 услуги по передаче электроэнергии  - реестровый номер контракта — 3290600504021000006 Исполнение, срок до 31.12.2021                                                                            Муниципальный контракт теплоснабжения в горячей воде № 13-т — реестровый номер контракта — 3290600490721000001 Исполнение, срок до 31.12.2021    Муниципальный контракт теплоснабжения в горячей воде № 22-т — реестровый номер контракта — 3290600536121000001  Исполнение завершено   Муниципальный контракт теплоснабжения в горячей воде № 17-т — реестровый номер контракта — 3290600498521000001 Исполнение прекращено         Контракт № 1 Энергия тепловая, отпущенная котельными  - реестровый номер контракта — 3290600501921000001 Исполнение завершено
Контракт № 10 ТЭ Энергия тепловая, отпущенная котельными  — реестровый номер контракта — 3290600501921000002 Исполнение, срок до 31.12.2021
Муниципальный контракт энергоснабжения № 14-004450- реестровый номер контракта — 3290600501921000003</t>
    </r>
    <r>
      <rPr>
        <sz val="12"/>
        <color indexed="53"/>
        <rFont val="Times New Roman"/>
        <family val="1"/>
      </rPr>
      <t xml:space="preserve"> </t>
    </r>
    <r>
      <rPr>
        <sz val="12"/>
        <color indexed="8"/>
        <rFont val="Times New Roman"/>
        <family val="1"/>
      </rPr>
      <t>Исполнение завершено                       Контракт № 1 сахар белый свекловичный в твердом состоянии без вкусоароматических или красящих добавок -  3290600505821000008</t>
    </r>
    <r>
      <rPr>
        <b/>
        <sz val="12"/>
        <color indexed="8"/>
        <rFont val="Times New Roman"/>
        <family val="1"/>
      </rPr>
      <t xml:space="preserve"> Исполнение завершено</t>
    </r>
    <r>
      <rPr>
        <sz val="12"/>
        <color indexed="8"/>
        <rFont val="Times New Roman"/>
        <family val="1"/>
      </rPr>
      <t xml:space="preserve">    Муниципальный контракт № 184 холодного водоснабжения и водоотведения - реестровый номер контракта — 3290600506521000005 </t>
    </r>
    <r>
      <rPr>
        <b/>
        <sz val="12"/>
        <color indexed="8"/>
        <rFont val="Times New Roman"/>
        <family val="1"/>
      </rPr>
      <t xml:space="preserve">Исполнение, срок до 31.12.2021                       </t>
    </r>
    <r>
      <rPr>
        <sz val="12"/>
        <color indexed="8"/>
        <rFont val="Times New Roman"/>
        <family val="1"/>
      </rPr>
      <t xml:space="preserve">Муниципальный контракт №3 на отпуск и потребление тепловой энергии в горячей воде. реестровый номер контракта — 3290600501921000004 </t>
    </r>
    <r>
      <rPr>
        <b/>
        <sz val="12"/>
        <color indexed="8"/>
        <rFont val="Times New Roman"/>
        <family val="1"/>
      </rPr>
      <t>Исполнение, срок до 31.12.2021</t>
    </r>
  </si>
  <si>
    <t>D24</t>
  </si>
  <si>
    <r>
      <rPr>
        <sz val="12"/>
        <color indexed="8"/>
        <rFont val="Times New Roman"/>
        <family val="1"/>
      </rPr>
      <t xml:space="preserve">Муниципальный контракт № 143 холодного водоснабжения и водоотведения - реестровый номер контракта — 3290600506521000001 Исполнение прекращено      Муниципальный контракт№ 27/21-т на отпуск и потребление тепловой энергии в горячей воде — реестровый номер контракта -3290600506521000002 Исполнение прекращено
Договор энергоснабжения № 14-004445- реестровый номер контракта —3290600506521000003 Исполнение пркращено          Муниципальный контракт № 14-004425 продажа электрической энергии - реестровый номер контракта — 329060005712 1000001 Исполнение прекращено
</t>
    </r>
    <r>
      <rPr>
        <sz val="12"/>
        <color indexed="8"/>
        <rFont val=""/>
        <family val="1"/>
      </rPr>
      <t xml:space="preserve">Муниципальный контракт №130 холодного водоснабжения и водоотведения -  реестровый номер контракта — 3290600057121000002 Исполнение прекращено                                                                                                      </t>
    </r>
    <r>
      <rPr>
        <sz val="12"/>
        <color indexed="8"/>
        <rFont val="Times New Roman"/>
        <family val="1"/>
      </rPr>
      <t>Муниципальный контракт № 184 холодного водоснабжения и водоотведения - реестровый номер контракта — 3290600506521000005 Исполнение, срок до 31.12.2021</t>
    </r>
    <r>
      <rPr>
        <sz val="12"/>
        <color indexed="8"/>
        <rFont val=""/>
        <family val="1"/>
      </rPr>
      <t xml:space="preserve">  </t>
    </r>
  </si>
  <si>
    <t xml:space="preserve">Невыполнение муниципального задания.      </t>
  </si>
  <si>
    <t>02300S8300</t>
  </si>
  <si>
    <t>Контракт №9 Выполнение работ по монтажу автоматической установки пожарной сигнализации, системы оповещения и управления эвакуацией при пожаре в здании МБОУ «Малошуйская СОШ» - реестровый номер контракта — 3290600504021000007 Исполнение завершено</t>
  </si>
  <si>
    <t>Контракт № 1 Капитальный ремонт системы отопления здания филиала МБОУ «Средняя школа № 2 г. Онеги», Центр развития ребёнка – детский сад «Теремок», г. Онега ул. Правды,5 - реестровый номер контракта — 3290600493921000008 Исполнение прекращено                                                                 Контракт № 56 Выполнение работ по капитальному ремонту крыши здания МБОУ "Нименьгская ОШ" — реестровый номер контракта — 3290600490721000002 Исполнение завершено</t>
  </si>
  <si>
    <t>0240080330</t>
  </si>
  <si>
    <t>Гп АО "Социальная поддержка граждан в Архангельской области"</t>
  </si>
  <si>
    <t xml:space="preserve">Экономия денежных средств по контрактам на теплоснабжение квартир, переходящие остатки по заключенным контрактам в 2021 со сроком оплаты в январе 2022 года </t>
  </si>
  <si>
    <t>04000L519F</t>
  </si>
  <si>
    <t>04000S8310</t>
  </si>
  <si>
    <t>Не предоставлены документы специалистами учрежд. культуры на оплату по соц. Поддержке (дрова)</t>
  </si>
  <si>
    <t>Софинансирование при участии в конкурсах.  Не прошли по конкурсу (МБУК «ОИММ»)</t>
  </si>
  <si>
    <t>Субсидирование сельхозтоваропроизводителей осуществляется в зависимости от количества реализованного молока и на основании заявлений</t>
  </si>
  <si>
    <t>договор от 06.10.2021 с ГАУ АО «Издательский дом «Онега» на оказание услуг на размещение информационного материала (исполнен)</t>
  </si>
  <si>
    <t>Мероприятия по борьбе с борщевиком Сосновского и субсидия на проведение кадастровых работ в отношении земельных участков категории «земли сельскохозяйственного назначения» - Средства предусмотрены для софинансирования при выделении из областного бюджета</t>
  </si>
  <si>
    <t>Отсутствие финансирования</t>
  </si>
  <si>
    <r>
      <rPr>
        <sz val="12"/>
        <color indexed="8"/>
        <rFont val="Times New Roman"/>
        <family val="1"/>
      </rPr>
      <t xml:space="preserve">1. договор от 09.07.2021 г.  № 8-2021 с ИП Егоровым Ю.В. на выполнение работ </t>
    </r>
    <r>
      <rPr>
        <sz val="12"/>
        <color indexed="8"/>
        <rFont val="Times New Roman"/>
        <family val="1"/>
      </rPr>
      <t>по погрузке и вывозу твердых коммунальных отходов с территории муниципального образования поселения «Чекуевское»  (исполнен)                                      2. договор от 23.11.2021 № 284ОТ/2021 с ПКФ «ТЭЧ-Сервис» на выполнение комплекса услуг (работ) по сбору, транспортированию, обработке, утилизации и обезвреживанию  отходов (исполнен)</t>
    </r>
  </si>
  <si>
    <t>Экономия денежных средств за счет проведения закупок</t>
  </si>
  <si>
    <r>
      <rPr>
        <sz val="14"/>
        <color indexed="8"/>
        <rFont val="Times New Roman"/>
        <family val="1"/>
      </rPr>
      <t xml:space="preserve">1. </t>
    </r>
    <r>
      <rPr>
        <sz val="14"/>
        <color indexed="8"/>
        <rFont val="Tahoma"/>
        <family val="0"/>
      </rPr>
      <t>Общество с ограниченной ответственностью "КанцАйленд" - част. оплата канцелярских товаров МК №29-2021 от 30.11.2021 УПД Ка210394/29 08.12.21, акт 16.12.21, в т.ч.НДС 500,00</t>
    </r>
  </si>
  <si>
    <r>
      <rPr>
        <sz val="12"/>
        <color indexed="8"/>
        <rFont val="Times New Roman"/>
        <family val="1"/>
      </rPr>
      <t xml:space="preserve">Оплата за поставку товара, УПД № ОН26 от 03.05.21, Договор б/н от 03.03.2021, НДС 1907,50 - </t>
    </r>
    <r>
      <rPr>
        <sz val="12"/>
        <color indexed="8"/>
        <rFont val=""/>
        <family val="1"/>
      </rPr>
      <t>ИП Бабич Михаил Вячеславович;
2)</t>
    </r>
    <r>
      <rPr>
        <sz val="12"/>
        <color indexed="8"/>
        <rFont val="Times New Roman"/>
        <family val="1"/>
      </rPr>
      <t xml:space="preserve">предоплата 15% за Проведение строительно-технической экспертизы, сч.68 17.05.21, Договор 40/21-СЭ от 17.05.2021 без НДС - </t>
    </r>
    <r>
      <rPr>
        <sz val="12"/>
        <color indexed="8"/>
        <rFont val=""/>
        <family val="1"/>
      </rPr>
      <t xml:space="preserve">ООО "Проф-эксперт";
</t>
    </r>
    <r>
      <rPr>
        <sz val="12"/>
        <color indexed="8"/>
        <rFont val="Times New Roman"/>
        <family val="1"/>
      </rPr>
      <t>3) Окон.оплата за Проведение строительно-технической экспертизы, сч.68 17.05.21, акт 72 08.06.21, Договор 40/21-СЭ от 17.05.2021 без НДС - ООО</t>
    </r>
    <r>
      <rPr>
        <sz val="12"/>
        <color indexed="8"/>
        <rFont val=""/>
        <family val="1"/>
      </rPr>
      <t xml:space="preserve"> "Проф-эксперт";
</t>
    </r>
    <r>
      <rPr>
        <sz val="12"/>
        <color indexed="8"/>
        <rFont val="Times New Roman"/>
        <family val="1"/>
      </rPr>
      <t xml:space="preserve">4) Предоплата 15 процентов за поставку товара (кирпич), сч 168 от 15.07.21, Договор б/н от 15.07.2021 - </t>
    </r>
    <r>
      <rPr>
        <sz val="12"/>
        <color indexed="8"/>
        <rFont val=""/>
        <family val="1"/>
      </rPr>
      <t xml:space="preserve">ИП Иконникова Любовь Федоровна;
</t>
    </r>
    <r>
      <rPr>
        <sz val="12"/>
        <color indexed="8"/>
        <rFont val="Times New Roman"/>
        <family val="1"/>
      </rPr>
      <t xml:space="preserve">5) Оплата за поставку товара (кирпич), сч 168 от 15.07.21, тов.накладная 168 от 15.07.2021 Договор б/н от 15.07.2021 без НДС - </t>
    </r>
    <r>
      <rPr>
        <sz val="12"/>
        <color indexed="8"/>
        <rFont val=""/>
        <family val="1"/>
      </rPr>
      <t xml:space="preserve">ИП Иконникова Любовь Федоровна;
6) Оплата за поставку товара (кирпич), сч 168 от 15.07.21, тов.накладная 168 от 15.07.2021 Договор б/н от 15.07.2021 без НДС-ИП Иконникова Любовь Федоровна;
7)Оплата за Проведение строительно-технической экспертизы, сч.189 24.12.21, акт 171 24.12.21, Договор 187/21-СЭ от 06.12.2021 без НДС-Общество с ограниченной ответственностью "Проф-эксперт"
</t>
    </r>
  </si>
  <si>
    <r>
      <rPr>
        <sz val="12"/>
        <color indexed="8"/>
        <rFont val="Times New Roman"/>
        <family val="1"/>
      </rPr>
      <t xml:space="preserve">Экономия по взносам </t>
    </r>
    <r>
      <rPr>
        <sz val="12"/>
        <color indexed="8"/>
        <rFont val="Times New Roman"/>
        <family val="1"/>
      </rPr>
      <t xml:space="preserve">за капитальный ремонт </t>
    </r>
    <r>
      <rPr>
        <sz val="12"/>
        <color indexed="8"/>
        <rFont val="Times New Roman"/>
        <family val="1"/>
      </rPr>
      <t>обусловлена признанием домов аварийными. Задолженность по взносам за капитальный ремонт погашена в полном объеме за 2021 год. Счета от Почты поступили в январе 2022 года.</t>
    </r>
  </si>
  <si>
    <r>
      <rPr>
        <sz val="12"/>
        <rFont val="Times New Roman"/>
        <family val="1"/>
      </rPr>
      <t xml:space="preserve">УФПС Архангельской области - филиала АО "Почта России"- Оплата за прием платежей (район) дог.№5.3.3.1-015/20-190 от 01.01.2020,Оплата за прием платежей (район) дог.№5.3.3.1-015/21-244 от 12.02.21,Оплата за доставку счетов-квитанций дог.№5.3.1.1-015/21-248 от 31.01.2021;     2) Некоммерческая организация "Фонд капитального ремонта многоквартирных домов Архангельской области" -Взнос на капитальный ремонт многоквартирных домов муниципальных квартир за февраль 2021 по сч.№828/2021-2 от 26.02.2021 (район),Взнос на капитальный ремонт многоквартирных домов муниципальных квартир за январь 2021 по сч.№805/2021-1 от 29.01.2021 (район),Взнос на капитальный ремонт многоквартирных домов муниципальных квартрир за январь-февраль 2021 сч.№852/2021-2 от 26.02.21 (район) (Онега, Правды д.6, кв.26),Взнос на капитальный ремонт многоквартирных домов муниципальных квартир за январь-февраль 2021 сч.№847/2021-02 от 26.02.21 (район) (Онега, Ленина 194 кв.10,24), Взнос на капитальный ремонт многоквартирных домов муниципальных квартир за март 2021 по сч.№825/2021-3 от 31.03.2021 (район),Взнос на капитальный ремонт многоквартирных домов муниципальных квартрир за март 2021 сч.№849/2021-3 от 31.03.21 (район) (Онега, Правды д.6, кв.26),Взнос на капитальный ремонт многоквартирных домов муниципальных квартир за март 2021 сч.№844/2021-3 от 31.03.21 (район) (Онега, Ленина 194 кв.10,24),Взнос на капитальный ремонт многоквартирных домов муниципальных квартир за апрель 2021 по сч.№824/2021-4 от 30.04.2021 (район),
Взнос на капитальный ремонт многоквартирных домов муниципальных квартрир за апрель 2021 сч.№848/2021-4 от 30.04.21 (район) (Онега, Правды д.6, кв.26),Взнос на капитальный ремонт многоквартирных домов муниципальных квартир за апрель 2021 сч.№843/2021-4 от 30.04.21 (район) (Онега, Ленина 194 кв.10,24);    27)Оплата за прием платежей (район) дог.№5.3.3.1-005/21-244 от 12.02.21, сч.ф.№Т093000135/005515 от 30.09.21, акт № 005515у00008055 от 30.09.21, в т.ч.НДС 1 979,45-УФПС Архангельской области - филиала АО "Почта России";    28)
</t>
    </r>
    <r>
      <rPr>
        <sz val="12"/>
        <rFont val=""/>
        <family val="1"/>
      </rPr>
      <t xml:space="preserve">Взнос на капитальный ремонт многоквартирных домов муниципальных квартир за май 2021 по сч.№823/2021-5 от 31.05.2021 (район)-Некоммерческая организация "Фонд капитального ремонта многоквартирных домов Архангельской области"; 29)
Взнос на капитальный ремонт многоквартирных домов муниципальных квартир за июнь 2021 по сч.№1994/2021-6 от 30.06.2021 (район)-Некоммерческая организация "Фонд капитального ремонта многоквартирных домов Архангельской области"; 30)
Взнос на капитальный ремонт многоквартирных домов муниципальных квартир за июль 2021 по сч.№824/2021-7 от 30.07.2021 (район)-Некоммерческая организация "Фонд капитального ремонта многоквартирных домов Архангельской области"; 31)
Взнос на капитальный ремонт многоквартирных домов муниципальных квартир за сентябрь 2021 по сч.№2529/2021-9 от 30.09.2021 (район)-Некоммерческая организация "Фонд капитального ремонта многоквартирных домов Архангельской области";32)Взнос на капитальный ремонт многоквартирных домов муниципальных квартир за октябрь 2021 по сч.№833/2021-10 от 29.10.2021 (район)-Некоммерческая организация "Фонд капитального ремонта многоквартирных домов Архангельской области";33)Взнос на капитальный ремонт многоквартирных домов муниципальных квартир за май 2021 сч.№842/2021-5 от 31.05.21 (район) (Онега, Ленина 194 кв.10,24)-Некоммерческая организация "Фонд капитального ремонта многоквартирных домов Архангельской области";34)Взнос на капитальный ремонт многоквартирных домов муниципальных квартир за июнь 2021 сч.№2013/2021-6 от 30.06.21 (район) (Онега, Ленина 194 кв.10,24)-Некоммерческая организация "Фонд капитального ремонта многоквартирных домов Архангельской области";35)Взнос на капитальный ремонт многоквартирных домов муниципальных квартир за июль 2021 сч.№843/2021-7 от 30.07.21 (район) (Онега, Ленина 194 кв.10,24)-Некоммерческая организация "Фонд капитального ремонта многоквартирных домов Архангельской области";36)Взнос на капитальный ремонт многоквартирных домов муниципальных квартир за август 2021 сч.№847/2021-8 от 31.08.21 (район) (Онега, Ленина 194 кв.10,24)-Некоммерческая организация "Фонд капитального ремонта многоквартирных домов Архангельской области";37)Взнос на капитальный ремонт многоквартирных домов муниципальных квартир за сентябрь 2021 сч.№2548/2021-9 от 30.09.21 (район) (Онега, Ленина 194 кв.10,24)-Некоммерческая организация "Фонд капитального ремонта многоквартирных домов Архангельской области";38)
Взнос на капитальный ремонт многоквартирных домов муниципальных квартир за октябрь 2021 сч.№852/2021-10 от 29.10.21 (район) (Онега, Ленина 194 кв.10,24)-Некоммерческая организация "Фонд капитального ремонта многоквартирных домов Архангельской области";39)Взнос на капитальный ремонт многоквартирных домов муниципальных квартрир за май 2021 сч.№847/2021-5 от 31.05.21 (район) (Онега, Правды д.6, кв.26)-Некоммерческая организация "Фонд капитального ремонта многоквартирных домов Архангельской области";40)Взнос на капитальный ремонт многоквартирных домов муниципальных квартрир за июнь 2021 сч.№2018/2021-6 от 30.06.21 (район) (Онега, Правды д.6, кв.26)-Некоммерческая организация "Фонд капитального ремонта многоквартирных домов Архангельской области";41)Взнос на капитальный ремонт многоквартирных домов муниципальных квартрир за июль 2021 сч.№848/2021-7 от 30.07.21 (район) (Онега, Правды д.6, кв.26)-Некоммерческая организация "Фонд капитального ремонта многоквартирных домов Архангельской области";42)Взнос на капитальный ремонт многоквартирных домов муниципальных квартрир за август 2021 сч.№852/2021-8 от 31.08.21 (район) (Онега, Правды д.6, кв.26)-
Некоммерческая организация "Фонд капитального ремонта многоквартирных домов Архангельской области";43)Взнос на капитальный ремонт многоквартирных домов муниципальных квартрир за сентябрь 2021 сч.№2553/2021-9 от 30.09.21 (район) (Онега, Правды д.6, кв.26)-Некоммерческая организация "Фонд капитального ремонта многоквартирных домов Архангельской области";44)Взнос на капитальный ремонт многоквартирных домов муниципальных квартрир за октябрь 2021 сч.№857/2021-10 от 29.10.21 (район) (Онега, Правды д.6, кв.26)-Некоммерческая организация "Фонд капитального ремонта многоквартирных домов Архангельской области";45)Взнос на капитальный ремонт многоквартирных домов муниципальных квартир за август 2021 по сч.№828/2021-8 от 31.08.2021 (район)-Некоммерческая организация "Фонд капитального ремонта многоквартирных домов Архангельской области";46)Взнос на капитальный ремонт многоквартирных домов муниципальных квартрир за ноябрь 2021 сч.№365/2021-11 от 30.11.21 (район) (Онега, Правды д.6, кв.26)-Некоммерческая организация "Фонд капитального ремонта многоквартирных домов Архангельской области";47)Взнос на капитальный ремонт многоквартирных домов муниципальных квартир за ноябрь 2021 сч.№360/2021-11 от 30.11.21 (район) (Онега, Ленина 194 кв.10,24)-Некоммерческая организация "Фонд капитального ремонта многоквартирных домов Архангельской области";48)Взнос на капитальный ремонт многоквартирных домов муниципальных квартир за ноябрь 2021 по сч.№341/2021-11 от 30.11.2021 (район)-Некоммерческая организация "Фонд капитального ремонта многоквартирных домов Архангельской области";49)Взнос на капитальный ремонт многоквартирных домов муниципальных квартир за декабрь 2021 сч.№2606/2021-12 от 24.12.21 (район) (Онега, Ленина 194 кв.10,24)-Некоммерческая организация "Фонд капитального ремонта многоквартирных домов Архангельской области";50)Взнос на капитальный ремонт многоквартирных домов муниципальных квартрир за декабрь 2021 сч.№2611/2021-12 от 24.12.21 (район) (Онега, Правды д.6, кв.26)-Некоммерческая организация "Фонд капитального ремонта многоквартирных домов Архангельской области";51)Взнос на капитальный ремонт многоквартирных домов муниципальных квартир за декабрь 2021 по сч.№2587/2021-13 от 24.12.2021 (район)-Некоммерческая организация "Фонд капитального ремонта многоквартирных домов Архангельской области"
</t>
    </r>
  </si>
  <si>
    <t>У Отдела культуры исполнение на 97,01%(отсутствие мероприятий из-за ковида)</t>
  </si>
  <si>
    <t>Проводились конкурсные процедуры. Контракт заключен с ОАО «Онежская типография» 31.12.2021 года</t>
  </si>
  <si>
    <t>D6</t>
  </si>
  <si>
    <t>Экономия денежных средств за счет проведения закупок при привлечении кредитных средств</t>
  </si>
  <si>
    <t xml:space="preserve">Экономия по результатам конкурсных процедур        </t>
  </si>
  <si>
    <t xml:space="preserve"> Сокращение объёмов движения на автобусных маршрутах</t>
  </si>
  <si>
    <t>Лимиты 182343,00 предоставлены сверх потребности, отсутствие подписанного соглашения с физическим лицом</t>
  </si>
  <si>
    <t>Лимиты 9405 060,00 предоставлены сверх потребности; отсутствие подписанного соглашения с физическим лицом</t>
  </si>
  <si>
    <t>Перечисление субсидии осуществлялось под фактическую потребность</t>
  </si>
  <si>
    <t>Субсидия бюджету МО "Онежское" на приобретение жилых помещений для переселения граждан из жилого дома, расположенного по адресу: г.Онега, ул.Привокзальная, д.30 корп.А Согл.4 от 07.12.2021</t>
  </si>
  <si>
    <t xml:space="preserve"> Муниципальная программа «Формирование законопослушного поведения участников дорожного движения на территории муниципального образования «Онежский муниципальный район» на 2019-2021 годы»</t>
  </si>
  <si>
    <t>Проведение мероприятия «Безопасное колесо» в онлайн-формате, что не потребовало затрат участников на транспорт</t>
  </si>
  <si>
    <t xml:space="preserve"> </t>
  </si>
  <si>
    <t>19</t>
  </si>
  <si>
    <t>оплата по факту, осуществляются конкурсные процедуры</t>
  </si>
  <si>
    <r>
      <rPr>
        <sz val="16"/>
        <rFont val="Times New Roman"/>
        <family val="1"/>
      </rPr>
      <t xml:space="preserve">МУНИЦИПАЛЬНЫЙ КОНТРАКТ №43-2020 от 04.08.2020
</t>
    </r>
    <r>
      <rPr>
        <sz val="16"/>
        <rFont val="Times New Roman"/>
        <family val="1"/>
      </rPr>
      <t xml:space="preserve">на проведение работ по разработке проектной и рабочей документации по объекту
«Строительство и подключение блочно-модульной водоочистной станции,
реконструкция водонасосных сооружений и строительство водопроводных сетей
с последующим объединением с существующими сетями пос. Кодино» Общество с ограниченной ответственностью «ЯрПроект»,                                                                                2) Муниципальный контракт № 26-2021 ОТ 18.05.2021 
</t>
    </r>
    <r>
      <rPr>
        <sz val="16"/>
        <color indexed="8"/>
        <rFont val="Times New Roman"/>
        <family val="1"/>
      </rPr>
      <t xml:space="preserve">Идентификационный код закупки 213290600787329060100100210017112414Общество с ограниченной ответственностью «ЯрПроект» «Строительство и подключение  блочно-модульной водоочистной станции и реконструкция водонасосных сооружений поселка Нименьга»,  3) Муниципальный контракт № 25-2021
Идентификационный код закупки 213290600787329060100100220037112414 от 18.05.2021 ООО «ЯрПроект»«Строительство и подключение блочно-модульной водоочистной станции и реконструкция водонасосных сооружений пос. Покровское»;  4) Опл.за проведение лабораторных и инструментальных исслед.(испытаний) на объекте Дог.333/20 от 02.09.20 доп.сог.1 09.03.21 сч.ф.01/03423от 23.09.20 акт 01/03423 23.09.20 в т.ч. НДС 5808,35 — ФБУЗ  "Центр гигиены и эпидемиологии в Архангельской области",     5)Опл.раб. по устранению затора на самотечной канал.линии п.Нименьга Он. района Арх.обл.Договор б/н от 19.03.2021,сч 21 25.03.21, акт 21 25.03.21,спр КС-3 1 25.03.21, акт КС-2 1 25.03.21 без НДС - ООО "Автохозяйство",     6)Оплата за поставку товара (насосы), УПД № ОН57 от 30.04.21, Договор б/н от 30.04.2021, НДС 5 471,67 - ИП Бабич Михаил Вячеславович,                               7 )  оплата товара (Труба ПНД 25 - 850м;Муфты соединительные компрессионные ПНД 25 - 8шт)Договор Б/Н от 09.06.2021 упд АР-2596/2 10.06.21 в т.ч. НДС 5 254,16 - ООО "Эврика",    8)  оплата  товара (Безыскровое реле давления, Бак гидроаккумуляторный)Договор Б/Н от 09.06.2021 упд АР-2595/2 10.06.21 в т.ч. НДС 12 093,33  -  ООО "Эврика";         9)оплата товара (Труба ПНД 50 - 4000м;Муфты соединительные компрессионные ПНД 50 - 4шт) Договор Б/Н от 27.09.2021 упд АР-4825 27.09.21 в т.ч. НДС 7 929,60-ООО "Эврика";         10)оплата товара (Насосы) Договор Б/Н от 09.06.2021 упд АР-4826 27.09.21,упд АР-4824 27.09.21 в т.ч. НДС 16 083,75-ООО "Эврика";    11)оплт. за провед.лабор.исслед.и инструмент.измерений по заяв.Заказчика (п.Покровское водозаборное сооружение) До.291/21 от 28.05.21 сч.01/03820 18.08.21, акт 01/03626 18.08.21, в т.ч. НДС НДС 4088,33-Федеральное бюджетное учреждение здравоохранения "Центр гигиены и эпидемиологии в Архангельской области";     12)оплт. за провед.лабор.исслед.и инструмент.измерений по заяв.Заказчика (п.Нименьга водозаборное сооружение) До.292/21 от 28.05.21 сч.01/03821 18.08.21, акт 01/03627 18.08.21, в т.ч. НДС НДС 4088,33-Федеральное бюджетное учреждение здравоохранения "Центр гигиены и эпидемиологии в Архангельской области";      13)оплата товара (насос) Договор Б/Н от 10.12.2021 упд АР-6251 от 10.12.2021 в т.ч. НДС 1 944,08-ООО "Эврика";  14)оплата товара (насосы, колонка) Договор Б/Н от 24.12.2021 упд АР-6513 от 24.12.2021 в т.ч. НДС 11 647,50-ООО "Эврика";  15)Опл.работ по механизированной разработке грунта экскаватором с целью кап. ремонта сетей водоснабжения в п.Кодино Договор б/н от 11.08.2021, сч 282 23.08.21, спр.КС-3 17 23.08.21, акт КС-2 17 23.08.21 без НДС-ИП Егоров Юрий Владимирович;    16)
Опл.работ по механ.разработке грунта экскаватором с целью кап.ремонта сетей водоснабжения в п.Маложма Договор б/н от 11.10.2021, сч 295 14.10.21, спр.КС-3 19 14.10.21, акт КС-2 19 14.10.21 без НДС-ИП Егоров Юрий Владимирович;    17)час.опл.работ по капитальному ремонту водопровода с установкой водоразборных колонок в поселке Шомокша МК 32-2021 от 08.10.2021, сч 338 01.11.21, спр.КС-3 2 01.11.21, акт КС-2 1 01.11.21 акт 09.11.21 без НДС-Общество с ограниченной ответственностью "Автохозяйство";   18)ок.опл.работ по капитальному ремонту водопровода с установкой водоразборных колонок в поселке Шомокша МК 32-2021 от 08.10.2021, сч 338 01.11.21, спр.КС-3 2 01.11.21, акт КС-2 1 01.11.21 акт 09.11.21 без НДС-Общество с ограниченной ответственностью "Автохозяйство"
</t>
    </r>
  </si>
  <si>
    <t>20</t>
  </si>
  <si>
    <r>
      <rPr>
        <sz val="14"/>
        <color indexed="8"/>
        <rFont val="Tahoma"/>
        <family val="0"/>
      </rPr>
      <t xml:space="preserve">1. Индивидуальный предприниматель Демидова Светлана ВладимировнаОплата товара Договор б/н от 20.04.2021, сч 16 20.04.2021, тов.нак.17 20.04.2021 без НДС                                                                           2. Индивидуальный предприниматель Ардашова Елена Евгеньевна - </t>
    </r>
    <r>
      <rPr>
        <sz val="8"/>
        <color indexed="8"/>
        <rFont val="Tahoma"/>
        <family val="0"/>
      </rPr>
      <t xml:space="preserve"> </t>
    </r>
    <r>
      <rPr>
        <sz val="14"/>
        <color indexed="8"/>
        <rFont val="Tahoma"/>
        <family val="0"/>
      </rPr>
      <t>Оплата товара Договор б/н от 28.04.2021, сч 364 28.04.2021, тов.нак.364 28.04.2021 без НДС</t>
    </r>
  </si>
  <si>
    <t>21</t>
  </si>
  <si>
    <t>Перечислено по факту</t>
  </si>
  <si>
    <t>24</t>
  </si>
  <si>
    <t xml:space="preserve">Было заключено Соглашение с МО «Кодинское» на софинансирование мероприятий по обустройству пожарного водоема на 90 т.р. МО «Кодинское» в 2021 году выделенные средства не освоило. </t>
  </si>
  <si>
    <t>Соглашение о предоставлении иного межбюджетного трансферта, имеющего целевое назначение, бюджетам поселений, входящих в состав Онежского муниципального района из бюджета муниципального образования «Онежский муниципальный район» 
бюджету муниципального образования «Кодинское» №36 от 04.08.2021</t>
  </si>
  <si>
    <t>Соглашение 36 от 04.08.2021</t>
  </si>
  <si>
    <t xml:space="preserve">МО «Кодинское» в 2021 году выделенные 90 т.р. не освоило (пожарный водоем не оборудован) </t>
  </si>
  <si>
    <t>25</t>
  </si>
  <si>
    <t>Недостаточное финансирование на проведение ремонта в помещении инвалида согласно экспертному заключению</t>
  </si>
  <si>
    <t>27</t>
  </si>
  <si>
    <t>Отсутствие подрядчика</t>
  </si>
  <si>
    <t>30</t>
  </si>
  <si>
    <t>01000S8310</t>
  </si>
  <si>
    <t>31</t>
  </si>
  <si>
    <t>32</t>
  </si>
  <si>
    <r>
      <rPr>
        <sz val="12"/>
        <rFont val="Times New Roman"/>
        <family val="1"/>
      </rPr>
      <t xml:space="preserve">МУНИЦИПАЛЬНЫЙ КОНТРАКТ № 29-2021 </t>
    </r>
    <r>
      <rPr>
        <sz val="12"/>
        <color indexed="8"/>
        <rFont val="Times New Roman"/>
        <family val="1"/>
      </rPr>
      <t xml:space="preserve">выполнение работ по установке водоразборных колонок
</t>
    </r>
    <r>
      <rPr>
        <sz val="12"/>
        <rFont val="Times New Roman"/>
        <family val="1"/>
      </rPr>
      <t>Идентификационный код закупки 213290600787329060100100150014322244 Архангельская область г. Онега                      «06» июля 2021 года ООО "Автохозяйство"</t>
    </r>
  </si>
  <si>
    <t>Отсутствие потребности в проведении мероприятий</t>
  </si>
  <si>
    <t>отсутствие потребности в проведении мероприятий</t>
  </si>
  <si>
    <t>Экономия потребленной электроэнергии на освещение улично-дорожной сети</t>
  </si>
  <si>
    <t>Сокращение объёмов движения автобусов по городским маршрутам в связи с отсутствием водителей и средств на оплату топлива</t>
  </si>
  <si>
    <t>Муниципальная программа «Капитальный ремонт муниципального жилищного фонда муниципального образования «Онежское» на 2020-2022 годы»</t>
  </si>
  <si>
    <t>Отсутствие потребности</t>
  </si>
  <si>
    <t>Задолженность за взносы кап.ремонта, недостаточное финансирование</t>
  </si>
  <si>
    <r>
      <rPr>
        <sz val="10"/>
        <color indexed="8"/>
        <rFont val="Times New Roman"/>
        <family val="1"/>
      </rPr>
      <t xml:space="preserve">1) Оплата услуг по монтажу общедомового прибора учета тепловой энергии, Исполнительный лист 093694374 от 20.11.2020 </t>
    </r>
    <r>
      <rPr>
        <sz val="12"/>
        <color indexed="8"/>
        <rFont val=""/>
        <family val="1"/>
      </rPr>
      <t>Деревянко Любовь Анатольевна, 2)</t>
    </r>
    <r>
      <rPr>
        <sz val="12"/>
        <color indexed="8"/>
        <rFont val="Times New Roman"/>
        <family val="1"/>
      </rPr>
      <t>Окон.оплата за услуги по поверке расходомера, оформление дубликата паспорта, сч № 1330 от 18.09.20, акт № 1404 от 06.10.20, Договор 357-20 от 18.09.20 - ООО</t>
    </r>
    <r>
      <rPr>
        <sz val="12"/>
        <color indexed="8"/>
        <rFont val=""/>
        <family val="1"/>
      </rPr>
      <t xml:space="preserve"> "Инженерный центр "СКАДА", 3) </t>
    </r>
    <r>
      <rPr>
        <sz val="12"/>
        <color indexed="8"/>
        <rFont val="Times New Roman"/>
        <family val="1"/>
      </rPr>
      <t>Оплата за выполнение работ по ремонту печи в кв. № 10 МКД № 2 по ул. Онежская в г. Онега, сч № 47 от 01.07.21, спр КС-3 1 от 30.12.20, акт КС-2 1 от 30.12.20, Дог.б/н от 18.12.2020 ООО</t>
    </r>
    <r>
      <rPr>
        <sz val="12"/>
        <color indexed="8"/>
        <rFont val=""/>
        <family val="1"/>
      </rPr>
      <t xml:space="preserve"> "УСПЕХ", 4)  </t>
    </r>
    <r>
      <rPr>
        <sz val="12"/>
        <color indexed="8"/>
        <rFont val="Times New Roman"/>
        <family val="1"/>
      </rPr>
      <t>Окон.оплата за выполнение работ по ремонту квартир в МКД г. Онега, сч 00001 от 13.04.21, спр КС-3 1 от 13.04.21, акт 1 от 13.04.21, Договор б/н от 01.04.2021 -</t>
    </r>
    <r>
      <rPr>
        <sz val="12"/>
        <color indexed="8"/>
        <rFont val=""/>
        <family val="1"/>
      </rPr>
      <t xml:space="preserve">ИП Рогов В.С.,  </t>
    </r>
    <r>
      <rPr>
        <sz val="12"/>
        <color indexed="8"/>
        <rFont val="Times New Roman"/>
        <family val="1"/>
      </rPr>
      <t xml:space="preserve">5) Част.оплата за подключение (технологического присоединения) к центральной системе водоотведения, сч 1415 от 03.08.21, УПД 1604 от 30.08.21, Договор 68 от 30.07.2021 ООО "Онега-Водоканал"; 6)Окон.оплата за подключение (технологического присоединения) к- центральной системе водоотведения, сч 1415 от 03.08.21, УПД 1604 от 30.08.21, Договор 68 от 30.07.2021-Общество с ограниченной ответственностью "Онега-Водоканал"; 7) Част.оплата за работы по ремонту квартиры № 24, расположенной в доме № 7 по ул. Седова г. Онега, сч 31 от 31.05.21, спр КС3 1 от 31.05.21, акт КС2 1 31.05.21, договор б/н от 30.04.2021-Общество с ограниченной ответственностью "АрхСтройРемонт"; 8)Оплата по дог.ГПХ от 29.10.21 за вып.работ по ремонту печной кладки, акт от 02.11.21-Арасланов Марат Ильясович; 9)(ноябрь2021) Налог на доходы физических лиц с дог ГПХ вып.работ по ремонту печной кладки-УФК по Архангельской области и Ненецкому автономному округу (Межрайонная ИФНС России N 6 по Архангельской области и Ненецкому автономному округу); 10) (ноябрь 2021) Страховые взносы на обязательное пенсионное страхование на выплату страховой части трудовой пенсии Рег. № 039-020-055629 по дог ГПХ от 29.10.21-УФК по Архангельской области и Ненецкому автономному округу (Межрайонная ИФНС России N 6 по Архангельской области и Ненецкому автономному округу); 11)(ноябрь 2021) Страховые взносы на обязательное медицинское страхование, зачисляемые в бюджет по дог ГПХ от 29.10.21-УФК по Архангельской области и Ненецкому автономному округу (Межрайонная ИФНС России N 6 по Архангельской области и Ненецкому автономному округу); 12) Окон.оплата за работы по ремонту квартиры № 24, расположенной в доме № 7 по ул. Седова г. Онега, сч 31 от 31.05.21, спр КС3 1 от 31.05.21, акт КС2 1 31.05.21, договор б/н от 30.04.2021-Общество с ограниченной ответственностью "АрхСтройРемонт"; 13) Оплата за поставку товара (кирпич), сч 270 от 19.10.21, тов.накл. 270 от 19.10.21, Договор б/н от 19.10.2021-ИП Иконникова Любовь Федоровна; 14)Оплата услуг по монтажу узла тепловой энергии здания жилого дома ул. Новая, д. 1 г. Онега, сч № 2 от 15.03.21, акт № 3 от 15.03.21, Договор 1/2021 от 25.01.2021-Общество с ограниченной ответственностью "ТехноЭнергоЦентр"
</t>
    </r>
  </si>
  <si>
    <r>
      <rPr>
        <sz val="16"/>
        <color indexed="60"/>
        <rFont val="Times New Roman"/>
        <family val="1"/>
      </rPr>
      <t xml:space="preserve">Некоммерческая организация "Фонд капитального ремонта многоквартирных домов Архангельской области" - Оплата взносов за  капитальный ремонт муниципальных квартир  многокварт.домов г. Онеги - Оплата взносов за  капитальный ремонт муниципальных квартир  многокварт.домов г. Онеги, сч. № 341/2020-9 от 30.09.20,
Оплата взносов за  капитальный ремонт муниципальных квартир  многокварт.домов г. Онеги, сч. № 788/2020-10 от 30.10.20,
Оплата взносов за  капитальный ремонт муниципальных квартир многокварт.домов г. Онеги за сентябрь 21 г., сч. № 353/2020-9 от 30.09.20,Оплата взносов за  капитальный ремонт муниципальных квартир многокварт.домов г. Онеги за сентябрь 21 г., сч. № 354/2020-9 от 30.09.20,
Оплата взносов за  капитальный ремонт муниципальных квартир многокварт.домов г. Онеги за сентябрь 21 г., сч. № 360/2020-9 от 30.09.20,
Оплата взносов за  капитальный ремонт муниципальных квартир многокварт.домов г. Онеги за сентябрь 21 г., сч. № 363/2020-9 от 30.09.20,
Оплата взносов за  капитальный ремонт муниципальных квартир многокварт.домов г. Онеги за сентябрь 21 г., сч. № 364/2020-9 от 30.09.20,
Оплата взносов за  капитальный ремонт муниципальных квартир многокварт.домов г. Онеги за сентябрь 21 г., сч. № 366/2020-9 от 30.09.20,
Оплата взносов за  капитальный ремонт муниципальных квартир многокварт.домов г. Онеги за сентябрь 21 г., сч. № 372/2020-9 от 30.09.20,
Оплата взносов за  капитальный ремонт муниципальных квартир многокварт.домов г. Онеги за сентябрь 21 г., сч. № 374/2020-9 от 30.09.20,
Оплата взносов за  капитальный ремонт муниципальных квартир многокварт.домов г. Онеги за сентябрь 21 г., сч. № 383/2020-9 от 30.09.20,
Оплата взносов за  капитальный ремонт муниципальных квартир многокварт.домов г. Онеги, сч. №328/2020-8 от 31.08.20,Оконч.оплата за капитальный ремонт помещений (муниципальных квартир) в многокварт.домов г. Онеги (взносы за сентябрь 20), сч. № 343/2020-9 от 30.09.20,
Оплата взносов за  капитальный ремонт муниципальных квартир многокварт.домов г. Онеги за сентябрь 21 г., сч. № 348/2020-9 от 30.09.20,
Оплата взносов за  капитальный ремонт муниципальных квартир многокварт.домов г. Онеги за сентябрь 21 г., сч. № 350/2020-9 от 30.09.20,
Оплата взносов за  капитальный ремонт муниципальных квартир многокварт.домов г. Онеги за сентябрь 21 г., сч. № 359/2020-9 от 30.09.20,
Оплата взносов за  капитальный ремонт муниципальных квартир многокварт.домов г. Онеги за сентябрь 21 г., сч. № 361/2020-9 от 30.09.20,
Оплата взносов за  капитальный ремонт муниципальных квартир многокварт.домов г. Онеги за сентябрь 21 г., сч. № 365/2020-9 от 30.09.20,
Оплата взносов за  капитальный ремонт муниципальных квартир многокварт.домов г. Онеги за сентябрь 21 г., сч. № 384/2020-9 от 30.09.20,
Оплата взносов за  капитальный ремонт муниципальных квартир многокварт.домов г. Онеги за сентябрь 21 г., сч. № 385/2020-9 от 30.09.20,
Оплата взносов за  капитальный ремонт муниципальных квартир многокварт.домов г. Онеги за сентябрь 20 г., сч. № 386/2020-9 от 30.09.20,
Оплата взносов за  капитальный ремонт муниципальных квартир многокварт.домов г. Онеги за сентябрь 21 г., сч. № 387/2020-9 от 30.09.20,
Оплата взносов за  капитальный ремонт муниципальных квартир многокварт.домов г. Онеги за сентябрь 21 г., сч. № 388/2020-9 от 30.09.20,
Оплата взносов за  капитальный ремонт муниципальных квартир многокварт.домов г. Онеги за сентябрь 21 г., сч. № 389/2020-9 от 30.09.20,
Оплата взносов за  капитальный ремонт муниципальных квартир многокварт.домов г. Онеги за август 21 г., сч. № 374/2020-8 от 31.08.20,
Оплата взносов за  капитальный ремонт муниципальных квартир многокварт.домов г. Онеги за сентябрь 20 г., сч. № 346/2020-9 от 30.09.20,
Оплата взносов за  капитальный ремонт муниципальных квартир многокварт.домов г. Онеги за сентябрь 20 г., сч. № 347/2020-9 от 30.09.20,
Оплата взносов за  капитальный ремонт муниципальных квартир многокварт.домов г. Онеги за сентябрь 20 г., сч. № 349/2020-9 от 30.09.20,
Оплата взносов за  капитальный ремонт муниципальных квартир многокварт.домов г. Онеги за сентябрь 20 г., сч. № 351/2020-9 от 30.09.20,
Оплата взносов за  капитальный ремонт муниципальных квартир многокварт.домов г. Онеги за сентябрь 20 г., сч. № 352/2020-9 от 30.09.20,
Оплата взносов за  капитальный ремонт муниципальных квартир многокварт.домов г. Онеги за сентябрь 20 г., сч. № 368/2020-9 от 30.09.20,
Оплата взносов за  капитальный ремонт муниципальных квартир многокварт.домов г. Онеги за сентябрь 20 г., сч. № 371/2020-9 от 30.09.20,
Оплата взносов за  капитальный ремонт муниципальных квартир многокварт.домов г. Онеги за сентябрь 20 г., сч. № 373/2020-9 от 30.09.20,
Оплата взносов за  капитальный ремонт муниципальных квартир многокварт.домов г. Онеги за сентябрь 20 г., сч. № 375/2020-9 от 30.09.20,
Оплата взносов за  капитальный ремонт муниципальных квартир многокварт.домов г. Онеги за сентябрь 20 г., сч. № 376/2020-9 от 30.09.20
Оплата взносов за  капитальный ремонт муниципальных квартир многокварт.домов г. Онеги за сентябрь 20 г., сч. № 377/2020-9 от 30.09.20
Оплата взносов за  капитальный ремонт муниципальных квартир многокварт.домов г. Онеги за сентябрь 20 г., сч. № 378/2020-9 от 30.09.20
Оплата взносов за  капитальный ремонт муниципальных квартир многокварт.домов г. Онеги за сентябрь 20 г., сч. № 380/2020-9 от 30.09.20
Оплата взносов за  капитальный ремонт муниципальных квартир многокварт.домов г. Онеги за сентябрь 20 г., сч. № 382/2020-9 от 30.09.20
Оплата взносов за  капитальный ремонт муниципальных квартир многокварт.домов г. Онеги за сентябрь 20 г., сч. № 362/2020-9 от 30.09.20
Оплата взносов за  капитальный ремонт муниципальных квартир многокварт.домов г. Онеги за сентябрь 20 г., сч. № 356/2020-9 от 30.09.20
Оплата взносов за  капитальный ремонт муниципальных квартир многокварт.домов г. Онеги за февраль 2021 г., сч. № 827/2021-2 от 26.02.21;         
Оплата взносов за  капитальный ремонт муниципальных квартир многокварт.домов г. Онеги за октябрь 20 г., сч. № 789/2020-10 от 30.10.20
Оплата взносов за  капитальный ремонт муниципальных квартир многокварт.домов г. Онеги за октябрь 20 г., сч. № 790/2020-10 от 30.10.20
Оплата взносов за  капитальный ремонт муниципальных квартир многокварт.домов г. Онеги за октябрь 20 г., сч. № 791/2020-10 от 30.10.20
Оплата взносов за  капитальный ремонт муниципальных квартир многокварт.домов г. Онеги за октябрь 20 г., сч. № 792/2020-10 от 30.10.20
Оплата взносов за  капитальный ремонт муниципальных квартир многокварт.домов г. Онеги за октябрь 20 г., сч. № 793/2020-10 от 30.10.20
Оплата взносов за  капитальный ремонт муниципальных квартир многокварт.домов г. Онеги за октябрь 20 г., сч. № 794/2020-10 от 30.10.20
Оплата взносов за  капитальный ремонт муниципальных квартир многокварт.домов г. Онеги за октябрь 20 г., сч. № 795/2020-10 от 30.10.20
Оплата взносов за  капитальный ремонт муниципальных квартир многокварт.домов г. Онеги за октябрь 20 г., сч. № 796/2020-10 от 30.10.20
Оплата взносов за  капитальный ремонт муниципальных квартир многокварт.домов г. Онеги за октябрь 20 г., сч. № 797/2020-10 от 30.10.20
Оплата взносов за  капитальный ремонт муниципальных квартир многокварт.домов г. Онеги за октябрь 20 г., сч. № 798/2020-10 от 30.10.20
Оплата взносов за  капитальный ремонт муниципальных квартир многокварт.домов г. Онеги за октябрь 20 г., сч. № 799/2020-10 от 30.10.20
Оплата взносов за  капитальный ремонт муниципальных квартир многокварт.домов г. Онеги за октябрь 20 г., сч. № 800/2020-10 от 30.10.20
Оплата взносов за  капитальный ремонт муниципальных квартир многокварт.домов г. Онеги за октябрь 20 г., сч. № 801/2020-10 от 30.10.20
Оплата взносов за  капитальный ремонт муниципальных квартир многокварт.домов г. Онеги за октябрь 20 г., сч. № 802/2020-10 от 30.10.20
Оплата взносов за  капитальный ремонт муниципальных квартир многокварт.домов г. Онеги за октябрь 20 г., сч. № 803/2020-10 от 30.10.20
Оплата взносов за  капитальный ремонт муниципальных квартир многокварт.домов г. Онеги за октябрь 20 г., сч. № 805/2020-10 от 30.10.20
Оплата взносов за  капитальный ремонт муниципальных квартир многокварт.домов г. Онеги за октябрь 20 г., сч. № 806/2020-10 от 30.10.20
Оплата взносов за  капитальный ремонт муниципальных квартир многокварт.домов г. Онеги за октябрь 20 г., сч. № 807/2020-10 от 30.10.20
Оплата взносов за  капитальный ремонт муниципальных квартир многокварт.домов г. Онеги за ноябрь 20 г., сч. № 796/2020-11 от 30.11.21
Оплата взносов за  капитальный ремонт муниципальных квартир многокварт.домов г. Онеги за ноябрь 20 г., сч. № 797/2020-11 от 30.11.21
Оплата взносов за  капитальный ремонт муниципальных квартир многокварт.домов г. Онеги за ноябрь 20 г., сч. № 798/2020-11 от 30.11.21
Оплата взносов за  капитальный ремонт муниципальных квартир многокварт.домов г. Онеги за ноябрь 20 г., сч. № 799/2020-11 от 30.11.21
Оплата взносов за  капитальный ремонт муниципальных квартир многокварт.домов г. Онеги за ноябрь 20 г., сч. № 800/2020-11 от 30.11.21
Оплата взносов за  капитальный ремонт муниципальных квартир многокварт.домов г. Онеги за ноябрь 20 г., сч. № 801/2020-11 от 30.11.21
Оплата взносов за  капитальный ремонт муниципальных квартир многокварт.домов г. Онеги за ноябрь 20 г., сч. № 802/2020-11 от 30.11.21
Оплата взносов за  капитальный ремонт муниципальных квартир многокварт.домов г. Онеги за ноябрь 20 г., сч. № 803/2020-11 от 30.11.21
Оплата взносов за  капитальный ремонт муниципальных квартир многокварт.домов г. Онеги за ноябрь 20 г., сч. № 804/2020-11 от 30.11.21
Оплата взносов за  капитальный ремонт муниципальных квартир многокварт.домов г. Онеги за ноябрь 20 г., сч. № 805/2020-11 от 30.11.21
Оплата взносов за  капитальный ремонт муниципальных квартир многокварт.домов г. Онеги за ноябрь 20 г., сч. № 806/2020-11 от 30.11.21
Оплата взносов за  капитальный ремонт муниципальных квартир многокварт.домов г. Онеги за ноябрь 20 г., сч. № 807/2020-11 от 30.11.21
Оплата взносов за  капитальный ремонт муниципальных квартир многокварт.домов г. Онеги за ноябрь 20 г., сч. № 808/2020-11 от 30.11.21
Оплата взносов за  капитальный ремонт муниципальных квартир многокварт.домов г. Онеги за ноябрь 20 г., сч. № 809/2020-11 от 30.11.21
Оплата взносов за  капитальный ремонт муниципальных квартир многокварт.домов г. Онеги за ноябрь 20 г., сч. № 810/2020-11 от 30.11.21
Оплата взносов за  капитальный ремонт муниципальных квартир многокварт.домов г. Онеги за ноябрь 20 г., сч. № 811/2020-11 от 30.11.21
Оплата взносов за  капитальный ремонт муниципальных квартир многокварт.домов г. Онеги за ноябрь 20 г., сч. № 813/2020-11 от 30.11.21
Оплата взносов за  капитальный ремонт муниципальных квартир многокварт.домов г. Онеги за ноябрь 20 г., сч. № 814/2020-11 от 30.11.21
Оплата взносов за  капитальный ремонт муниципальных квартир многокварт.домов г. Онеги за ноябрь 20 г., сч. № 815/2020-11 от 30.11.21
Оплата взносов за  капитальный ремонт муниципальных квартир многокварт.домов г. Онеги за октябрь-декабрь 20, сч 335/2020-12 от 23.12.20
Оплата взносов за  капитальный ремонт муниципальных квартир многокварт.домов г. Онеги за январь 21, сч 805/2021-1 от 29.01.21
Оплата взносов за  капитальный ремонт муниципальных квартир многокварт.домов г. Онеги за декабрь 20, сч 337/2020-12 от 23.12.20
Оплата взносов за  капитальный ремонт муниципальных квартир многокварт.домов г. Онеги за декабрь 20, сч 338/2020-12 от 23.12.20
Оплата взносов за  капитальный ремонт муниципальных квартир многокварт.домов г. Онеги за декабрь 20, сч 339/2020-12 от 23.12.20
Оплата взносов за  капитальный ремонт муниципальных квартир многокварт.домов г. Онеги за декабрь 20, сч 340/2020-12 от 23.12.20
Оплата взносов за  капитальный ремонт муниципальных квартир многокварт.домов г. Онеги за декабрь 20, сч 341/2020-12 от 23.12.20
Оплата взносов за  капитальный ремонт муниципальных квартир многокварт.домов г. Онеги за декабрь 20, сч 342/2020-12 от 23.12.20
Оплата взносов за  капитальный ремонт муниципальных квартир многокварт.домов г. Онеги за декабрь 20, сч 343/2020-12 от 23.12.20
Оплата взносов за  капитальный ремонт муниципальных квартир многокварт.домов г. Онеги за декабрь 20, сч 344/2020-12 от 23.12.20
Оплата взносов за  капитальный ремонт муниципальных квартир многокварт.домов г. Онеги за декабрь 20, сч 345/2020-12 от 23.12.20
Оплата взносов за  капитальный ремонт муниципальных квартир многокварт.домов г. Онеги за декабрь 20, сч 346/2020-12 от 23.12.20
Оплата взносов за  капитальный ремонт муниципальных квартир многокварт.домов г. Онеги за декабрь 20, сч 347/2020-12 от 23.12.20
Оплата взносов за  капитальный ремонт муниципальных квартир многокварт.домов г. Онеги за декабрь 20, сч 348/2020-12 от 23.12.20
Оплата взносов за  капитальный ремонт муниципальных квартир многокварт.домов г. Онеги за декабрь 20, сч 349/2020-12 от 23.12.20
Оплата взносов за  капитальный ремонт муниципальных квартир многокварт.домов г. Онеги за декабрь 20, сч 350/2020-12 от 23.12.20
Оплата взносов за  капитальный ремонт муниципальных квартир многокварт.домов г. Онеги за декабрь 20, сч 351/2020-12 от 23.12.20
Оплата взносов за  капитальный ремонт муниципальных квартир многокварт.домов г. Онеги за декабрь 20, сч 353/2020-12 от 23.12.20
Оплата взносов за  капитальный ремонт муниципальных квартир многокварт.домов г. Онеги за декабрь 20, сч 354/2020-12 от 23.12.20
Оплата взносов за  капитальный ремонт муниципальных квартир многокварт.домов г. Онеги за декабрь 20, сч 355/2020-12 от 23.12.20
Оплата взносов за  капитальный ремонт муниципальных квартир многокварт.домов г. Онеги за октябрь - декабрь 20, сч 356/2020-12 от 23.12.20
Оплата взносов за  капитальный ремонт муниципальных квартир многокварт.домов г. Онеги за октябрь - декабрь 20, сч 357/2020-12 от 23.12.20
Оплата взносов за  капитальный ремонт муниципальных квартир многокварт.домов г. Онеги за октябрь - декабрь 20, сч 358/2020-12 от 23.12.20
Оплата взносов за  капитальный ремонт муниципальных квартир многокварт.домов г. Онеги за октябрь - декабрь 20, сч 359/2020-12 от 23.12.20
Оплата взносов за  капитальный ремонт муниципальных квартир многокварт.домов г. Онеги за октябрь - декабрь 20, сч 360/2020-12 от 23.12.20
Оплата взносов за  капитальный ремонт муниципальных квартир многокварт.домов г. Онеги за февраль 21, сч 828/2021-2 от 26.02.21
Оплата взносов за  капитальный ремонт муниципальных квартир многокварт.домов г. Онеги за октябрь - декабрь 20, сч 361/2020-12 от 23.12.20
Оплата взносов за  капитальный ремонт муниципальных квартир многокварт.домов г. Онеги за октябрь - декабрь 20, сч 363/2020-12 от 23.12.20
Оплата взносов за  капитальный ремонт муниципальных квартир многокварт.домов г. Онеги за октябрь - декабрь 20, сч 366/2020-12 от 23.12.20
Оплата взносов за  капитальный ремонт муниципальных квартир многокварт.домов г. Онеги за октябрь - декабрь 20, сч 367/2020-12 от 23.12.20
Оплата взносов за  капитальный ремонт муниципальных квартир многокварт.домов г. Онеги за октябрь - декабрь 20, сч 368/2020-12 от 23.12.20
Оплата взносов за  капитальный ремонт муниципальных квартир многокварт.домов г. Онеги за октябрь - декабрь 20, сч 369/2020-12 от 23.12.20
Оплата взносов за  капитальный ремонт муниципальных квартир многокварт.домов г. Онеги за октябрь - декабрь 20, сч 370/2020-12 от 23.12.20
Оплата взносов за  капитальный ремонт муниципальных квартир многокварт.домов г. Онеги за октябрь - декабрь 20, сч 371/2020-12 от 23.12.20
Оплата взносов за  капитальный ремонт муниципальных квартир многокварт.домов г. Онеги за октябрь - декабрь 20, сч 372/2020-12 от 23.12.20
Оплата взносов за  капитальный ремонт муниципальных квартир многокварт.домов г. Онеги за октябрь - декабрь 20, сч 373/2020-12 от 23.12.20
Оплата взносов за  капитальный ремонт муниципальных квартир многокварт.домов г. Онеги за октябрь - декабрь 20, сч 375/2020-12 от 23.12.20
Оплата взносов за  капитальный ремонт муниципальных квартир многокварт.домов г. Онеги за октябрь - декабрь 20, сч 377/2020-12 от 23.12.20
Оплата взносов за  капитальный ремонт муниципальных квартир многокварт.домов г. Онеги за октябрь - декабрь 20, сч 378/2020-12 от 23.12.20
Оплата взносов за  капитальный ремонт муниципальных квартир многокварт.домов г. Онеги за октябрь - декабрь 20, сч 379/2020-12 от 23.12.20
Оплата взносов за  капитальный ремонт муниципальных квартир многокварт.домов г. Онеги за октябрь - декабрь 20, сч 380/2020-12 от 23.12.20
Оплата взносов за  капитальный ремонт муниципальных квартир многокварт.домов г. Онеги за октябрь - декабрь 20, сч 381/2020-12 от 23.12.20
Оплата взносов за  капитальный ремонт муниципальных квартир многокварт.домов г. Онеги за октябрь - декабрь 20, сч 382/2020-12 от 23.12.20
Оплата взносов за  капитальный ремонт муниципальных квартир многокварт.домов г. Онеги за октябрь - декабрь 20, сч 383/2020-12 от 23.12.20
Оплата взносов за  капитальный ремонт муниципальных квартир многокварт.домов г. Онеги за декабрь 20, сч 384/2020-12 от 23.12.20
Оплата взносов за  капитальный ремонт муниципальных квартир многокварт.домов г. Онеги за октябрь - декабрь 20, сч 386/2020-12 от 23.12.20
Оплата взносов за  капитальный ремонт муниципальных квартир многокварт.домов г. Онеги за январь 21, 2 от 31.01.21
Оплата взносов за  капитальный ремонт муниципальных квартир многокварт.домов г. Онеги за март 21, сч 825/2021-3 от 31.03.21
Оплата взносов за  капитальный ремонт муниципальных квартир многокварт.домов г. Онеги за апрель 21, сч 824/2021-4 от 30.04.21
Оплата взносов за  капитальный ремонт муниципальных квартир многокварт.домов г. Онеги за май 21, сч 823/2021-5 от 31.05.21
Оплата взносов за  капитальный ремонт муниципальных квартир многокварт.домов г. Онеги за июнь 21, сч 1994/2021-6 от 30.06.21
Оплата взносов за  капитальный ремонт муниципальных квартир многокварт.домов г. Онеги за ноябрь 20, сч 16 от 30.11.20
Оплата взносов за  капитальный ремонт муниципальных квартир многокварт.домов г. Онеги за сентябрь 20, сч 12 от 30.09.20
Оплата взносов за  капитальный ремонт муниципальных квартир многокварт.домов г. Онеги за октябрь 20, сч 14 от 31.10.20
Оплата взносов за  капитальный ремонт муниципальных квартир многокварт.домов г. Онеги за февраль 21, сч 3 от 28.02.21
Оплата взносов за  капитальный ремонт муниципальных квартир многокварт.домов г. Онеги за март 21, сч 4 от 31.03.21
Оплата взносов за  капитальный ремонт муниципальных квартир многокварт.домов г. Онеги за май 21, сч 6 от 31.05.21
Оплата взносов за  капитальный ремонт муниципальных квартир многокварт.домов г. Онеги за июль 21, сч 8 от 31.07.21
Оплата взносов за  капитальный ремонт муниципальных квартир многокварт.домов г. Онеги за июнь 21, сч 7 от 30.06.21
Оплата взносов за  капитальный ремонт муниципальных квартир многокварт.домов г. Онеги за август 21, сч 9 от 31.08.21
Оплата взносов за  капитальный ремонт муниципальных квартир многокварт.домов г. Онеги за апрель 21, сч 5 от 30.04.21
Оплата взносов за  капитальный ремонт муниципальных квартир многокварт.домов г. Онеги за сентябрь 21, сч 10 от 30.09.21
Оплата взносов за  капитальный ремонт муниципальных квартир многокварт.домов г. Онеги за октябрь 21, сч 11 от 29.10.21
Оплата взносов за  капитальный ремонт муниципальных квартир многокварт.домов г. Онеги за ноябрь 21, сч 12 от 30.11.21
Оплата взносов за  капитальный ремонт муниципальных квартир многокварт.домов г. Онеги, сч 145 от 14.12.20 
Оплата взносов за  капитальный ремонт муниципальных квартир многокварт.домов г. Онеги, сч 146 от 14.12.20 
Оплата взносов за  капитальный ремонт муниципальных квартир многокварт.домов г. Онеги, сч 142 от 14.12.20 
Оплата взносов за  капитальный ремонт муниципальных квартир многокварт.домов г. Онеги, сч 143 от 14.12.20 
Оплата взносов за  капитальный ремонт муниципальных квартир многокварт.домов г. Онеги, сч 129 от 31.10.20
Оплата взносов за  капитальный ремонт муниципальных квартир многокварт.домов г. Онеги, сч 128 от 31.10.20
Оплата взносов за  капитальный ремонт муниципальных квартир многокварт.домов г. Онеги, сч 126 от 31.10.20
Оплата взносов за  капитальный ремонт муниципальных квартир многокварт.домов г. Онеги, сч 127 от 31.10.20
Оплата взносов за  капитальный ремонт муниципальных квартир многокварт.домов г. Онеги за январь - апрель 21, сч 2602/2021-12  от 24.12.21
Оплата взносов за  капитальный ремонт муниципальных квартир многокварт.домов г. Онеги за август 21, сч 828/2021-8 от 31.08.21
Оплата взносов за  капитальный ремонт муниципальных квартир многокварт.домов г. Онеги за сентябрь 21, сч 2529/2021-9 от 30.09.21
Оплата взносов за  капитальный ремонт муниципальных квартир многокварт.домов г. Онеги за октябрь 21, сч 833/2021-10 от 29.10.21
Оплата взносов за  капитальный ремонт муниципальных квартир многокварт.домов г. Онеги за ноябрь 21, сч 341/2021-11 от 30.11.21
Оплата взносов за  капитальный ремонт муниципальных квартир многокварт.домов г. Онеги за ноябрь 21, сч 348/2021-11 от 30.11.21
Оплата взносов за  капитальный ремонт муниципальных квартир многокварт.домов г. Онеги за октябрь 21, сч 840/2021-10 от 29.10.21
Оплата взносов за  капитальный ремонт муниципальных квартир многокварт.домов г. Онеги за сентябрь 21, сч 2536/2021-10 от 30.09.21
Оплата взносов за  капитальный ремонт муниципальных квартир многокварт.домов г. Онеги за июль 21, сч 831/2021-7 от 30.07.21
Оплата взносов за  капитальный ремонт муниципальных квартир многокварт.домов г. Онеги за август 21, сч 835/2021-8 от 31.08.21
Оплата взносов за  капитальный ремонт муниципальных квартир многокварт.домов г. Онеги за июнь 21, сч 2001/2021-6 от 30.06.21
Оплата взносов за  капитальный ремонт муниципальных квартир многокварт.домов г. Онеги за июль 21, сч 824/2021-7 от 30.07.21
Оплата взносов за  капитальный ремонт муниципальных квартир многокварт.домов г. Онеги за январь 21, сч 812/2021-1 от 29.01.21
Оплата взносов за  капитальный ремонт муниципальных квартир многокварт.домов г. Онеги за февраль 21, сч 835/2021-2 от 26.02.21
Оплата взносов за  капитальный ремонт муниципальных квартир многокварт.домов г. Онеги за март 21, сч 832/2021-3 от 31.03.21
Оплата взносов за  капитальный ремонт муниципальных квартир многокварт.домов г. Онеги за апрель 21, сч 831/2021-4 от 30.04.21
Оплата взносов за  капитальный ремонт муниципальных квартир многокварт.домов г. Онеги за май 21, сч 830-2021-5 от 31.05.21
Оплата взносов за  капитальный ремонт муниципальных квартир многокварт.домов г. Онеги за декабрь 21, сч 2587/2021-12 от 24.12.21
Оплата взносов за  капитальный ремонт муниципальных квартир многокварт.домов г. Онеги за декабрь 21, сч 2594/2021-12 от 24.12.21
Оплата взносов за  капитальный ремонт муниципальных квартир многокварт.домов г. Онеги за январь - декабрь 21, сч 2595/2012-12 от 24.12.21
Оплата взносов за  капитальный ремонт муниципальных квартир многокварт.домов г. Онеги за январь - декабрь 21, сч 2630/2012-12 от 24.12.21
Оплата взносов за  капитальный ремонт муниципальных квартир многокварт.домов г. Онеги за январь - декабрь 21, сч 2635/2012-12 от 24.12.21
</t>
    </r>
    <r>
      <rPr>
        <sz val="16"/>
        <color indexed="60"/>
        <rFont val=""/>
        <family val="1"/>
      </rPr>
      <t xml:space="preserve">
</t>
    </r>
    <r>
      <rPr>
        <sz val="16"/>
        <color indexed="60"/>
        <rFont val="Times New Roman"/>
        <family val="1"/>
      </rPr>
      <t xml:space="preserve">
</t>
    </r>
  </si>
  <si>
    <t xml:space="preserve"> _</t>
  </si>
  <si>
    <t>_</t>
  </si>
  <si>
    <t>Расторжение контракта</t>
  </si>
  <si>
    <t>част.опл. за комплекс работ по отсыпке песком земельного участка на объекте "Два МКД в г. Онега Архангельской области", сч № 16 04.02.21, спр КС3 1 от 04.02.21, акт КС2 1 04.02.21, Договор б/н от 27.01.21 Оконч.опл. за комплекс работ по отсыпке песком земельного участка на объекте "Два МКД в г. Онега Архангельской области", сч № 16 04.02.21, спр КС3 1 от 04.02.21, акт КС2 1 04.02.21, Договор б/н от 27.01.21
Опл.за выпол.работ по инженерно-геологическим изысканиям и инженерно-геодезическим изысканиям для строительства жилого микрорайона "Сорги", сч 308 от 04.03.21, акт 133 от 04.03.21, Дог.1-2021 от 08.02.21</t>
  </si>
  <si>
    <t>оплата по факту заключения контрактов и передачи квартир</t>
  </si>
  <si>
    <t>приобретение жилых помещений для переселения граждан из жилого дома, расположенного по адресу: г.Онега, ул.Привокзальная, д.30 корп.А Согл.4 от 07.12.2021 (21-Э052-0000-Ц0447) Опл.за приобр.жилых помещений для перес.граждан из жилого дома,расп.по адресу:г.Онега,ул.Привокзальная,д.30,кор.А,выписка из ЕГРН от 01.12.21, мун. контракт 37-2021 от 01.11.2021
(21-Э052-0000-Ц0447) Опл.за приобр.жилых помещений для перес.граждан из жилого дома,расп.по адресу:г.Онега,ул.Привокзальная,д.30,кор.А,выписка из ЕГРН от 01.12.21, мун. контракт 36-2021 от 26.10.2021
(21-Э052-0000-Ц0447) Опл.за приобр.жилых помещений для перес.граждан из жилого дома,расп.по адресу:г.Онега,ул.Привокзальная,д.30,кор.А,выписка из ЕГРН от 01.12.21, мун. контракт 5-2021 от 27.10.2021
(21-Э052-0000-Ц0447) Опл.за приобр.жилых помещений для перес.граждан из жилого дома,расп.по адресу:г.Онега,ул.Привокзальная,д.30,кор.А,выписка из ЕГРН от 23.12.21, мун. контракт 40-2021 от 22.11.21
(21-Э052-0000-Ц0447) Опл.за приобр.жилых помещений для перес.граждан из жилого дома,расп.по адресу:г.Онега,ул.Привокзальная,д.30,кор.А,выписка из ЕГРН от 24.12.21, мун. контракт 39-2021 от 22.11.21
(21-Э052-0000-Ц0447) Опл.за приобр.жилых помещений для перес.граждан из жилого дома,расп.по адресу:г.Онега,ул.Привокзальная,д.30,кор.А,выписка из ЕГРН от 24.12.21, мун. контракт 39-2021 от 22.11.21
(21-Э052-0000-Ц0447) Опл.за приобр.жилых помещений для перес.граждан из жилого дома,расп.по адресу:г.Онега,ул.Привокзальная,д.30,кор.А,акт от 21.12.21, мун.контракт 51-2021 от 20.12.2021
(21-Э052-0000-Ц0447) Опл.за приобр.жилых помещений для перес.граждан из жилого дома,расп.по адресу:г.Онега,ул.Привокзальная,д.30,кор.А,акт от 21.12.21, мун.контракт 52-2021 от 20.12.2021
(21-Э052-0000-Ц0447) Опл.за приобр.жилых помещений для перес.граждан из жилого дома,расп.по адресу:г.Онега,ул.Привокзальная,д.30,кор.А,выписка из ЕГРН от 24.12.21, мун. контракт 34-2021 от 27.10.2021
(21-Э052-0000-Ц0447) Опл.за приобр.жилых помещений для перес.граждан из жилого дома,расп.по адресу:г.Онега,ул.Привокзальная,д.30,кор.А,выписка из ЕГРН от 24.12.21, мун. контракт 34-2021 от 27.10.2021</t>
  </si>
  <si>
    <t>41</t>
  </si>
  <si>
    <t>43</t>
  </si>
  <si>
    <t>В связи с отсутствием заключенных контрактов и договоров</t>
  </si>
  <si>
    <t>Муниципальная рограмма  «Профилактика нарушений требований, установленных муниципальными правовыми актами, на территории муниципального образования «Онежский муниципальный район» на 2019-2021 годы»</t>
  </si>
  <si>
    <t>0</t>
  </si>
  <si>
    <t>Муниципальная программа «Формирование современной  городской среды на территории муниципального образования «Онежский муниципальный район» на 2018-2024 годы»</t>
  </si>
  <si>
    <t>Соглашения заключаются  с муниципальными образования напрямую. Финансирование поступают с Правительства АО муниципальным образованиям</t>
  </si>
  <si>
    <t>Муниципальная программа «Энергоснабжение и повышение энергетической эффективности муниципального образования «Онежский муниципальный район» на 2021-2023 годы»</t>
  </si>
</sst>
</file>

<file path=xl/styles.xml><?xml version="1.0" encoding="utf-8"?>
<styleSheet xmlns="http://schemas.openxmlformats.org/spreadsheetml/2006/main">
  <numFmts count="7">
    <numFmt numFmtId="164" formatCode="General"/>
    <numFmt numFmtId="165" formatCode="@"/>
    <numFmt numFmtId="166" formatCode="#,##0.00"/>
    <numFmt numFmtId="167" formatCode="0.0"/>
    <numFmt numFmtId="168" formatCode="#,##0.00\ [$₽-419];[RED]\-#,##0.00\ [$₽-419]"/>
    <numFmt numFmtId="169" formatCode="#,##0.0"/>
    <numFmt numFmtId="170" formatCode="##,###,##0.00"/>
  </numFmts>
  <fonts count="33">
    <font>
      <sz val="10"/>
      <name val="Arial"/>
      <family val="2"/>
    </font>
    <font>
      <sz val="12"/>
      <name val="Times New Roman"/>
      <family val="1"/>
    </font>
    <font>
      <sz val="10"/>
      <name val="Times New Roman"/>
      <family val="1"/>
    </font>
    <font>
      <b/>
      <sz val="14"/>
      <name val="Times New Roman"/>
      <family val="1"/>
    </font>
    <font>
      <b/>
      <sz val="12"/>
      <name val="Times New Roman"/>
      <family val="1"/>
    </font>
    <font>
      <sz val="12"/>
      <color indexed="8"/>
      <name val="Times New Roman"/>
      <family val="1"/>
    </font>
    <font>
      <sz val="12"/>
      <color indexed="60"/>
      <name val="Times New Roman"/>
      <family val="1"/>
    </font>
    <font>
      <sz val="9"/>
      <color indexed="60"/>
      <name val="Times New Roman"/>
      <family val="1"/>
    </font>
    <font>
      <sz val="10"/>
      <color indexed="8"/>
      <name val="Segoe UI"/>
      <family val="2"/>
    </font>
    <font>
      <sz val="14"/>
      <color indexed="8"/>
      <name val="Times New Roman"/>
      <family val="1"/>
    </font>
    <font>
      <i/>
      <sz val="12"/>
      <color indexed="8"/>
      <name val="Times New Roman"/>
      <family val="1"/>
    </font>
    <font>
      <sz val="12"/>
      <color indexed="53"/>
      <name val="Times New Roman"/>
      <family val="1"/>
    </font>
    <font>
      <sz val="10"/>
      <color indexed="8"/>
      <name val="Times New Roman"/>
      <family val="1"/>
    </font>
    <font>
      <sz val="12"/>
      <color indexed="63"/>
      <name val="Times New Roman"/>
      <family val="1"/>
    </font>
    <font>
      <sz val="12"/>
      <color indexed="8"/>
      <name val="Segoe UI"/>
      <family val="2"/>
    </font>
    <font>
      <i/>
      <sz val="12"/>
      <name val="Times New Roman"/>
      <family val="1"/>
    </font>
    <font>
      <sz val="12"/>
      <color indexed="8"/>
      <name val=""/>
      <family val="1"/>
    </font>
    <font>
      <sz val="12"/>
      <name val=""/>
      <family val="1"/>
    </font>
    <font>
      <sz val="10"/>
      <color indexed="63"/>
      <name val="Segoe UI"/>
      <family val="2"/>
    </font>
    <font>
      <sz val="10"/>
      <color indexed="60"/>
      <name val="Times New Roman"/>
      <family val="1"/>
    </font>
    <font>
      <sz val="9"/>
      <color indexed="8"/>
      <name val="Times New Roman"/>
      <family val="1"/>
    </font>
    <font>
      <sz val="10"/>
      <name val="Segoe UI"/>
      <family val="2"/>
    </font>
    <font>
      <b/>
      <sz val="12"/>
      <color indexed="8"/>
      <name val="Times New Roman"/>
      <family val="1"/>
    </font>
    <font>
      <b/>
      <sz val="24"/>
      <name val="Times New Roman"/>
      <family val="1"/>
    </font>
    <font>
      <sz val="12"/>
      <color indexed="54"/>
      <name val="Times New Roman"/>
      <family val="1"/>
    </font>
    <font>
      <sz val="10"/>
      <color indexed="54"/>
      <name val="Times New Roman"/>
      <family val="1"/>
    </font>
    <font>
      <sz val="10"/>
      <color indexed="54"/>
      <name val="Arial"/>
      <family val="2"/>
    </font>
    <font>
      <sz val="14"/>
      <color indexed="8"/>
      <name val="Tahoma"/>
      <family val="0"/>
    </font>
    <font>
      <sz val="16"/>
      <name val="Times New Roman"/>
      <family val="1"/>
    </font>
    <font>
      <sz val="16"/>
      <color indexed="8"/>
      <name val="Times New Roman"/>
      <family val="1"/>
    </font>
    <font>
      <sz val="8"/>
      <color indexed="8"/>
      <name val="Tahoma"/>
      <family val="0"/>
    </font>
    <font>
      <sz val="16"/>
      <color indexed="60"/>
      <name val="Times New Roman"/>
      <family val="1"/>
    </font>
    <font>
      <sz val="16"/>
      <color indexed="60"/>
      <name val=""/>
      <family val="1"/>
    </font>
  </fonts>
  <fills count="6">
    <fill>
      <patternFill/>
    </fill>
    <fill>
      <patternFill patternType="gray125"/>
    </fill>
    <fill>
      <patternFill patternType="solid">
        <fgColor indexed="50"/>
        <bgColor indexed="64"/>
      </patternFill>
    </fill>
    <fill>
      <patternFill patternType="solid">
        <fgColor indexed="52"/>
        <bgColor indexed="64"/>
      </patternFill>
    </fill>
    <fill>
      <patternFill patternType="solid">
        <fgColor indexed="44"/>
        <bgColor indexed="64"/>
      </patternFill>
    </fill>
    <fill>
      <patternFill patternType="solid">
        <fgColor indexed="13"/>
        <bgColor indexed="64"/>
      </patternFill>
    </fill>
  </fills>
  <borders count="3">
    <border>
      <left/>
      <right/>
      <top/>
      <bottom/>
      <diagonal/>
    </border>
    <border>
      <left style="hair">
        <color indexed="8"/>
      </left>
      <right style="hair">
        <color indexed="8"/>
      </right>
      <top style="hair">
        <color indexed="8"/>
      </top>
      <bottom style="hair">
        <color indexed="8"/>
      </bottom>
    </border>
    <border>
      <left style="thin">
        <color indexed="24"/>
      </left>
      <right style="thin">
        <color indexed="24"/>
      </right>
      <top style="thin">
        <color indexed="24"/>
      </top>
      <bottom style="thin">
        <color indexed="24"/>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2">
    <xf numFmtId="164" fontId="0" fillId="0" borderId="0" xfId="0" applyAlignment="1">
      <alignment/>
    </xf>
    <xf numFmtId="165" fontId="1" fillId="0" borderId="0" xfId="0" applyNumberFormat="1" applyFont="1" applyFill="1" applyAlignment="1">
      <alignment horizontal="center" vertical="center"/>
    </xf>
    <xf numFmtId="165" fontId="1" fillId="0" borderId="0" xfId="0" applyNumberFormat="1" applyFont="1" applyFill="1" applyAlignment="1">
      <alignment horizontal="center" vertical="center" wrapText="1"/>
    </xf>
    <xf numFmtId="165" fontId="1" fillId="0" borderId="0" xfId="0" applyNumberFormat="1" applyFont="1" applyFill="1" applyAlignment="1">
      <alignment wrapText="1"/>
    </xf>
    <xf numFmtId="165" fontId="1" fillId="0" borderId="0" xfId="0" applyNumberFormat="1" applyFont="1" applyFill="1" applyAlignment="1">
      <alignment/>
    </xf>
    <xf numFmtId="165" fontId="1" fillId="0" borderId="0" xfId="0" applyNumberFormat="1" applyFont="1" applyFill="1" applyAlignment="1">
      <alignment horizontal="center" wrapText="1"/>
    </xf>
    <xf numFmtId="164" fontId="1" fillId="0" borderId="0" xfId="0" applyFont="1" applyAlignment="1">
      <alignment/>
    </xf>
    <xf numFmtId="164" fontId="2" fillId="0" borderId="0" xfId="0" applyFont="1" applyAlignment="1">
      <alignment/>
    </xf>
    <xf numFmtId="164" fontId="3" fillId="0" borderId="0" xfId="0" applyFont="1" applyFill="1" applyBorder="1" applyAlignment="1">
      <alignment horizontal="center" vertical="center" wrapText="1"/>
    </xf>
    <xf numFmtId="164" fontId="4" fillId="0" borderId="0"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4" fontId="1" fillId="0"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xf>
    <xf numFmtId="167"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5" fillId="0" borderId="0" xfId="0" applyNumberFormat="1" applyFont="1" applyFill="1" applyAlignment="1">
      <alignment/>
    </xf>
    <xf numFmtId="165" fontId="1" fillId="0" borderId="1" xfId="0" applyNumberFormat="1" applyFont="1" applyFill="1" applyBorder="1" applyAlignment="1">
      <alignment horizontal="center" vertical="center"/>
    </xf>
    <xf numFmtId="164" fontId="1" fillId="0" borderId="1" xfId="0" applyFont="1" applyFill="1" applyBorder="1" applyAlignment="1">
      <alignment horizontal="center" vertical="center" textRotation="90" wrapText="1" readingOrder="1"/>
    </xf>
    <xf numFmtId="166" fontId="8" fillId="0" borderId="1"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wrapText="1"/>
    </xf>
    <xf numFmtId="164" fontId="1" fillId="0" borderId="0" xfId="0" applyFont="1" applyFill="1" applyAlignment="1">
      <alignment/>
    </xf>
    <xf numFmtId="165" fontId="1" fillId="0" borderId="1"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xf>
    <xf numFmtId="164" fontId="1" fillId="0" borderId="1" xfId="0" applyFont="1" applyFill="1" applyBorder="1" applyAlignment="1">
      <alignment horizontal="left" vertical="top" wrapText="1"/>
    </xf>
    <xf numFmtId="164" fontId="5" fillId="0" borderId="1" xfId="0" applyNumberFormat="1" applyFont="1" applyFill="1" applyBorder="1" applyAlignment="1">
      <alignment horizontal="left" vertical="top" wrapText="1"/>
    </xf>
    <xf numFmtId="164" fontId="12" fillId="0" borderId="1" xfId="0" applyNumberFormat="1" applyFont="1" applyFill="1" applyBorder="1" applyAlignment="1">
      <alignment horizontal="left" vertical="center" wrapText="1"/>
    </xf>
    <xf numFmtId="164" fontId="5" fillId="0" borderId="1" xfId="0" applyNumberFormat="1" applyFont="1" applyFill="1" applyBorder="1" applyAlignment="1">
      <alignment horizontal="left" vertical="center" wrapText="1"/>
    </xf>
    <xf numFmtId="164" fontId="5" fillId="0" borderId="1" xfId="0" applyFont="1" applyBorder="1" applyAlignment="1">
      <alignment vertical="top" wrapText="1"/>
    </xf>
    <xf numFmtId="168" fontId="5" fillId="0" borderId="1" xfId="0" applyNumberFormat="1" applyFont="1" applyFill="1" applyBorder="1" applyAlignment="1">
      <alignment horizontal="center" vertical="center" wrapText="1"/>
    </xf>
    <xf numFmtId="164" fontId="6" fillId="0" borderId="1" xfId="0" applyFont="1" applyFill="1" applyBorder="1" applyAlignment="1">
      <alignment horizontal="center" vertical="center" wrapText="1"/>
    </xf>
    <xf numFmtId="165" fontId="13" fillId="0" borderId="1" xfId="0" applyNumberFormat="1" applyFont="1" applyFill="1" applyBorder="1" applyAlignment="1">
      <alignment horizontal="center" vertical="center"/>
    </xf>
    <xf numFmtId="168" fontId="5" fillId="0" borderId="1" xfId="0" applyNumberFormat="1" applyFont="1" applyFill="1" applyBorder="1" applyAlignment="1">
      <alignment horizontal="center" vertical="center" wrapText="1"/>
    </xf>
    <xf numFmtId="166" fontId="14" fillId="0" borderId="1" xfId="0" applyNumberFormat="1" applyFont="1" applyFill="1" applyBorder="1" applyAlignment="1">
      <alignment horizontal="center" vertical="center"/>
    </xf>
    <xf numFmtId="168" fontId="5" fillId="0" borderId="1" xfId="0" applyNumberFormat="1" applyFont="1" applyFill="1" applyBorder="1" applyAlignment="1">
      <alignment horizontal="left" vertical="center" wrapText="1"/>
    </xf>
    <xf numFmtId="165" fontId="5" fillId="2" borderId="0" xfId="0" applyNumberFormat="1" applyFont="1" applyFill="1" applyAlignment="1">
      <alignment/>
    </xf>
    <xf numFmtId="165" fontId="1" fillId="2" borderId="0" xfId="0" applyNumberFormat="1" applyFont="1" applyFill="1" applyAlignment="1">
      <alignment/>
    </xf>
    <xf numFmtId="164" fontId="1" fillId="2" borderId="0" xfId="0" applyFont="1" applyFill="1" applyAlignment="1">
      <alignment/>
    </xf>
    <xf numFmtId="164" fontId="2" fillId="2" borderId="0" xfId="0" applyFont="1" applyFill="1" applyAlignment="1">
      <alignment/>
    </xf>
    <xf numFmtId="166" fontId="12" fillId="0" borderId="1" xfId="0" applyNumberFormat="1" applyFont="1" applyFill="1" applyBorder="1" applyAlignment="1">
      <alignment horizontal="center" vertical="center"/>
    </xf>
    <xf numFmtId="166" fontId="12" fillId="0" borderId="1" xfId="0" applyNumberFormat="1" applyFont="1" applyFill="1" applyBorder="1" applyAlignment="1">
      <alignment/>
    </xf>
    <xf numFmtId="164" fontId="5" fillId="0" borderId="1" xfId="0" applyNumberFormat="1" applyFont="1" applyFill="1" applyBorder="1" applyAlignment="1">
      <alignment horizontal="left" vertical="center" wrapText="1"/>
    </xf>
    <xf numFmtId="164" fontId="2" fillId="0" borderId="0" xfId="0" applyFont="1" applyFill="1" applyAlignment="1">
      <alignment/>
    </xf>
    <xf numFmtId="164" fontId="0" fillId="0" borderId="0" xfId="0" applyFill="1" applyAlignment="1">
      <alignment/>
    </xf>
    <xf numFmtId="167" fontId="6"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left" vertical="center" wrapText="1"/>
    </xf>
    <xf numFmtId="164" fontId="6"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164" fontId="5" fillId="0" borderId="1" xfId="0" applyFont="1" applyFill="1" applyBorder="1" applyAlignment="1">
      <alignment horizontal="center" vertical="center" wrapText="1"/>
    </xf>
    <xf numFmtId="165" fontId="5" fillId="0" borderId="1" xfId="0" applyNumberFormat="1" applyFont="1" applyFill="1" applyBorder="1" applyAlignment="1">
      <alignment horizontal="center" wrapText="1"/>
    </xf>
    <xf numFmtId="165" fontId="5" fillId="0" borderId="1" xfId="0"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164" fontId="18" fillId="0" borderId="1" xfId="0" applyFont="1" applyFill="1" applyBorder="1" applyAlignment="1">
      <alignment horizontal="center" vertical="center" wrapText="1"/>
    </xf>
    <xf numFmtId="166" fontId="19" fillId="0" borderId="1" xfId="0" applyNumberFormat="1" applyFont="1" applyFill="1" applyBorder="1" applyAlignment="1">
      <alignment horizontal="center" vertical="center"/>
    </xf>
    <xf numFmtId="164" fontId="5" fillId="0" borderId="1" xfId="0" applyFont="1" applyFill="1" applyBorder="1" applyAlignment="1">
      <alignment horizontal="left" vertical="center" wrapText="1"/>
    </xf>
    <xf numFmtId="166" fontId="20" fillId="0" borderId="1" xfId="0" applyNumberFormat="1" applyFont="1" applyFill="1" applyBorder="1" applyAlignment="1">
      <alignment horizontal="center" vertical="center" wrapText="1"/>
    </xf>
    <xf numFmtId="164" fontId="12" fillId="0" borderId="1" xfId="0"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6" fillId="0" borderId="1" xfId="0" applyNumberFormat="1" applyFont="1" applyFill="1" applyBorder="1" applyAlignment="1">
      <alignment vertical="center"/>
    </xf>
    <xf numFmtId="166" fontId="19" fillId="0" borderId="1" xfId="0" applyNumberFormat="1" applyFont="1" applyFill="1" applyBorder="1" applyAlignment="1">
      <alignment/>
    </xf>
    <xf numFmtId="164" fontId="1" fillId="0" borderId="1" xfId="0" applyFont="1" applyFill="1" applyBorder="1" applyAlignment="1">
      <alignment horizontal="left" vertical="top" wrapText="1"/>
    </xf>
    <xf numFmtId="166" fontId="12" fillId="0" borderId="1" xfId="0" applyNumberFormat="1" applyFont="1" applyFill="1" applyBorder="1" applyAlignment="1">
      <alignment vertical="center"/>
    </xf>
    <xf numFmtId="165" fontId="1" fillId="0" borderId="1" xfId="0" applyNumberFormat="1" applyFont="1" applyFill="1" applyBorder="1" applyAlignment="1">
      <alignment vertical="center" wrapText="1"/>
    </xf>
    <xf numFmtId="165" fontId="5" fillId="0" borderId="1"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xf>
    <xf numFmtId="164" fontId="1" fillId="0" borderId="1" xfId="0" applyFont="1" applyFill="1" applyBorder="1" applyAlignment="1">
      <alignment horizontal="center" vertical="center" wrapText="1"/>
    </xf>
    <xf numFmtId="166" fontId="5" fillId="0" borderId="1" xfId="0" applyNumberFormat="1" applyFont="1" applyFill="1" applyBorder="1" applyAlignment="1">
      <alignment vertical="center"/>
    </xf>
    <xf numFmtId="165" fontId="5" fillId="0" borderId="1" xfId="0" applyNumberFormat="1" applyFont="1" applyFill="1" applyBorder="1" applyAlignment="1">
      <alignment wrapText="1"/>
    </xf>
    <xf numFmtId="165" fontId="5" fillId="0" borderId="1" xfId="0" applyNumberFormat="1" applyFont="1" applyFill="1" applyBorder="1" applyAlignment="1">
      <alignment horizontal="center" vertical="center"/>
    </xf>
    <xf numFmtId="165" fontId="5" fillId="0" borderId="1" xfId="0" applyNumberFormat="1" applyFont="1" applyFill="1" applyBorder="1" applyAlignment="1">
      <alignment vertical="center" wrapText="1"/>
    </xf>
    <xf numFmtId="165" fontId="1" fillId="0" borderId="1" xfId="0" applyNumberFormat="1" applyFont="1" applyFill="1" applyBorder="1" applyAlignment="1">
      <alignment horizontal="left" vertical="top" wrapText="1"/>
    </xf>
    <xf numFmtId="165" fontId="5" fillId="0" borderId="1" xfId="0" applyNumberFormat="1" applyFont="1" applyFill="1" applyBorder="1" applyAlignment="1">
      <alignment/>
    </xf>
    <xf numFmtId="164" fontId="12" fillId="0" borderId="1" xfId="0" applyFont="1" applyFill="1" applyBorder="1" applyAlignment="1">
      <alignment/>
    </xf>
    <xf numFmtId="164" fontId="12" fillId="0" borderId="1" xfId="0" applyFont="1" applyFill="1" applyBorder="1" applyAlignment="1">
      <alignment horizontal="left" vertical="top" wrapText="1"/>
    </xf>
    <xf numFmtId="164" fontId="12" fillId="0" borderId="0" xfId="0" applyFont="1" applyFill="1" applyAlignment="1">
      <alignment/>
    </xf>
    <xf numFmtId="164" fontId="12" fillId="0" borderId="1" xfId="0" applyFont="1" applyFill="1" applyBorder="1" applyAlignment="1">
      <alignment vertical="top" wrapText="1"/>
    </xf>
    <xf numFmtId="165" fontId="5" fillId="0" borderId="1" xfId="0" applyNumberFormat="1" applyFont="1" applyFill="1" applyBorder="1" applyAlignment="1">
      <alignment horizontal="left" vertical="center" wrapText="1"/>
    </xf>
    <xf numFmtId="165" fontId="21" fillId="0" borderId="1" xfId="0" applyNumberFormat="1" applyFont="1" applyFill="1" applyBorder="1" applyAlignment="1">
      <alignment horizontal="center" vertical="center"/>
    </xf>
    <xf numFmtId="164" fontId="1" fillId="0" borderId="1" xfId="0" applyFont="1" applyFill="1" applyBorder="1" applyAlignment="1">
      <alignment horizontal="center" vertical="center"/>
    </xf>
    <xf numFmtId="165" fontId="4" fillId="0" borderId="1" xfId="0" applyNumberFormat="1" applyFont="1" applyFill="1" applyBorder="1" applyAlignment="1">
      <alignment horizontal="center" vertical="center"/>
    </xf>
    <xf numFmtId="169" fontId="22" fillId="0" borderId="1" xfId="0" applyNumberFormat="1" applyFont="1" applyFill="1" applyBorder="1" applyAlignment="1">
      <alignment horizontal="center" vertical="center"/>
    </xf>
    <xf numFmtId="166" fontId="22" fillId="0" borderId="1" xfId="0" applyNumberFormat="1" applyFont="1" applyFill="1" applyBorder="1" applyAlignment="1">
      <alignment horizontal="center" vertical="center"/>
    </xf>
    <xf numFmtId="169" fontId="22" fillId="0" borderId="1" xfId="0" applyNumberFormat="1" applyFont="1" applyFill="1" applyBorder="1" applyAlignment="1">
      <alignment horizontal="center" vertical="center" wrapText="1"/>
    </xf>
    <xf numFmtId="164" fontId="22" fillId="0" borderId="1" xfId="0" applyNumberFormat="1" applyFont="1" applyFill="1" applyBorder="1" applyAlignment="1">
      <alignment horizontal="center" vertical="center" wrapText="1"/>
    </xf>
    <xf numFmtId="164" fontId="22" fillId="0" borderId="1" xfId="0" applyNumberFormat="1" applyFont="1" applyFill="1" applyBorder="1" applyAlignment="1">
      <alignment horizontal="center" vertical="center"/>
    </xf>
    <xf numFmtId="164" fontId="23" fillId="0" borderId="0" xfId="0" applyFont="1" applyFill="1" applyBorder="1" applyAlignment="1">
      <alignment horizontal="center" vertical="center" wrapText="1"/>
    </xf>
    <xf numFmtId="164" fontId="0" fillId="0" borderId="1" xfId="0" applyBorder="1" applyAlignment="1">
      <alignment/>
    </xf>
    <xf numFmtId="165" fontId="24" fillId="0" borderId="1" xfId="0" applyNumberFormat="1" applyFont="1" applyFill="1" applyBorder="1" applyAlignment="1">
      <alignment horizontal="center" vertical="center"/>
    </xf>
    <xf numFmtId="165" fontId="24" fillId="0" borderId="0" xfId="0" applyNumberFormat="1" applyFont="1" applyFill="1" applyAlignment="1">
      <alignment/>
    </xf>
    <xf numFmtId="164" fontId="24" fillId="0" borderId="0" xfId="0" applyFont="1" applyAlignment="1">
      <alignment/>
    </xf>
    <xf numFmtId="164" fontId="25" fillId="0" borderId="0" xfId="0" applyFont="1" applyAlignment="1">
      <alignment/>
    </xf>
    <xf numFmtId="164" fontId="26" fillId="0" borderId="0" xfId="0" applyFont="1" applyAlignment="1">
      <alignment/>
    </xf>
    <xf numFmtId="164" fontId="0" fillId="0" borderId="1" xfId="0" applyFill="1" applyBorder="1" applyAlignment="1">
      <alignment horizontal="center" vertical="center"/>
    </xf>
    <xf numFmtId="164" fontId="1" fillId="0" borderId="1" xfId="0" applyFont="1" applyFill="1" applyBorder="1" applyAlignment="1">
      <alignment horizontal="center" vertical="center" wrapText="1" readingOrder="1"/>
    </xf>
    <xf numFmtId="164" fontId="9" fillId="0" borderId="1" xfId="0" applyNumberFormat="1" applyFont="1" applyFill="1" applyBorder="1" applyAlignment="1">
      <alignment horizontal="left" vertical="center" wrapText="1"/>
    </xf>
    <xf numFmtId="168" fontId="5" fillId="0" borderId="1" xfId="0" applyNumberFormat="1" applyFont="1" applyFill="1" applyBorder="1" applyAlignment="1">
      <alignment horizontal="left" vertical="center" wrapText="1"/>
    </xf>
    <xf numFmtId="168" fontId="6" fillId="0" borderId="1" xfId="0" applyNumberFormat="1" applyFont="1" applyFill="1" applyBorder="1" applyAlignment="1">
      <alignment horizontal="center" vertical="center" wrapText="1"/>
    </xf>
    <xf numFmtId="165" fontId="5" fillId="3" borderId="0" xfId="0" applyNumberFormat="1" applyFont="1" applyFill="1" applyAlignment="1">
      <alignment/>
    </xf>
    <xf numFmtId="165" fontId="1" fillId="3" borderId="0" xfId="0" applyNumberFormat="1" applyFont="1" applyFill="1" applyAlignment="1">
      <alignment/>
    </xf>
    <xf numFmtId="164" fontId="1" fillId="3" borderId="0" xfId="0" applyFont="1" applyFill="1" applyAlignment="1">
      <alignment/>
    </xf>
    <xf numFmtId="164" fontId="2" fillId="3" borderId="0" xfId="0" applyFont="1" applyFill="1" applyAlignment="1">
      <alignment/>
    </xf>
    <xf numFmtId="164" fontId="5" fillId="0" borderId="1" xfId="0" applyFont="1" applyFill="1" applyBorder="1" applyAlignment="1">
      <alignment horizontal="center" vertical="center" wrapText="1"/>
    </xf>
    <xf numFmtId="164" fontId="9" fillId="0" borderId="1" xfId="0" applyNumberFormat="1" applyFont="1" applyFill="1" applyBorder="1" applyAlignment="1">
      <alignment horizontal="left" vertical="top" wrapText="1"/>
    </xf>
    <xf numFmtId="164" fontId="1" fillId="0" borderId="1" xfId="0" applyNumberFormat="1" applyFont="1" applyFill="1" applyBorder="1" applyAlignment="1">
      <alignment horizontal="left" vertical="center" wrapText="1"/>
    </xf>
    <xf numFmtId="165" fontId="5" fillId="0" borderId="1" xfId="0" applyNumberFormat="1" applyFont="1" applyFill="1" applyBorder="1" applyAlignment="1">
      <alignment horizontal="center" vertical="center"/>
    </xf>
    <xf numFmtId="166" fontId="1" fillId="0" borderId="1" xfId="0" applyNumberFormat="1" applyFont="1" applyFill="1" applyBorder="1" applyAlignment="1">
      <alignment horizontal="center" vertical="center"/>
    </xf>
    <xf numFmtId="166" fontId="1" fillId="0" borderId="1" xfId="0"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xf>
    <xf numFmtId="166"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left" vertical="center" wrapText="1"/>
    </xf>
    <xf numFmtId="164" fontId="9" fillId="0" borderId="1" xfId="0" applyNumberFormat="1" applyFont="1" applyFill="1" applyBorder="1" applyAlignment="1">
      <alignment horizontal="left" vertical="center" wrapText="1"/>
    </xf>
    <xf numFmtId="164" fontId="13" fillId="0" borderId="1" xfId="0" applyFont="1" applyFill="1" applyBorder="1" applyAlignment="1">
      <alignment horizontal="center" vertical="center" wrapText="1"/>
    </xf>
    <xf numFmtId="170" fontId="5" fillId="0" borderId="2" xfId="0" applyNumberFormat="1" applyFont="1" applyBorder="1" applyAlignment="1">
      <alignment horizontal="center" vertical="center" wrapText="1"/>
    </xf>
    <xf numFmtId="164" fontId="19" fillId="0" borderId="1" xfId="0" applyFont="1" applyFill="1" applyBorder="1" applyAlignment="1">
      <alignment horizontal="center" vertical="center" wrapText="1"/>
    </xf>
    <xf numFmtId="164" fontId="28" fillId="0" borderId="1" xfId="0" applyFont="1" applyFill="1" applyBorder="1" applyAlignment="1">
      <alignment horizontal="left" vertical="top" wrapText="1"/>
    </xf>
    <xf numFmtId="165" fontId="5" fillId="4" borderId="0" xfId="0" applyNumberFormat="1" applyFont="1" applyFill="1" applyAlignment="1">
      <alignment/>
    </xf>
    <xf numFmtId="165" fontId="1" fillId="4" borderId="0" xfId="0" applyNumberFormat="1" applyFont="1" applyFill="1" applyAlignment="1">
      <alignment/>
    </xf>
    <xf numFmtId="164" fontId="1" fillId="4" borderId="0" xfId="0" applyFont="1" applyFill="1" applyAlignment="1">
      <alignment/>
    </xf>
    <xf numFmtId="164" fontId="2" fillId="4" borderId="0" xfId="0" applyFont="1" applyFill="1" applyAlignment="1">
      <alignment/>
    </xf>
    <xf numFmtId="164" fontId="0" fillId="4" borderId="0" xfId="0" applyFill="1" applyAlignment="1">
      <alignment/>
    </xf>
    <xf numFmtId="166" fontId="24" fillId="0" borderId="1" xfId="0" applyNumberFormat="1" applyFont="1" applyFill="1" applyBorder="1" applyAlignment="1">
      <alignment horizontal="center" vertical="center"/>
    </xf>
    <xf numFmtId="166" fontId="24" fillId="0" borderId="1" xfId="0" applyNumberFormat="1" applyFont="1" applyFill="1" applyBorder="1" applyAlignment="1">
      <alignment horizontal="center" vertical="center" wrapText="1"/>
    </xf>
    <xf numFmtId="166" fontId="25" fillId="0" borderId="1" xfId="0" applyNumberFormat="1" applyFont="1" applyFill="1" applyBorder="1" applyAlignment="1">
      <alignment horizontal="center" vertical="center"/>
    </xf>
    <xf numFmtId="166" fontId="25" fillId="0" borderId="1" xfId="0" applyNumberFormat="1" applyFont="1" applyFill="1" applyBorder="1" applyAlignment="1">
      <alignment/>
    </xf>
    <xf numFmtId="164" fontId="27" fillId="0" borderId="1" xfId="0" applyNumberFormat="1" applyFont="1" applyFill="1" applyBorder="1" applyAlignment="1">
      <alignment horizontal="left" vertical="center" wrapText="1"/>
    </xf>
    <xf numFmtId="164" fontId="24" fillId="0" borderId="1" xfId="0" applyNumberFormat="1" applyFont="1" applyFill="1" applyBorder="1" applyAlignment="1">
      <alignment horizontal="center" vertical="center"/>
    </xf>
    <xf numFmtId="164" fontId="24" fillId="0" borderId="1" xfId="0" applyNumberFormat="1" applyFont="1" applyFill="1" applyBorder="1" applyAlignment="1">
      <alignment horizontal="center" vertical="center" wrapText="1"/>
    </xf>
    <xf numFmtId="164" fontId="24" fillId="0" borderId="0" xfId="0" applyFont="1" applyFill="1" applyAlignment="1">
      <alignment/>
    </xf>
    <xf numFmtId="164" fontId="5" fillId="0" borderId="1" xfId="0" applyNumberFormat="1" applyFont="1" applyFill="1" applyBorder="1" applyAlignment="1">
      <alignment horizontal="center" vertical="center" wrapText="1"/>
    </xf>
    <xf numFmtId="165" fontId="5" fillId="5" borderId="0" xfId="0" applyNumberFormat="1" applyFont="1" applyFill="1" applyAlignment="1">
      <alignment/>
    </xf>
    <xf numFmtId="165" fontId="1" fillId="5" borderId="0" xfId="0" applyNumberFormat="1" applyFont="1" applyFill="1" applyAlignment="1">
      <alignment/>
    </xf>
    <xf numFmtId="164" fontId="1" fillId="5" borderId="0" xfId="0" applyFont="1" applyFill="1" applyAlignment="1">
      <alignment/>
    </xf>
    <xf numFmtId="164" fontId="2" fillId="5" borderId="0" xfId="0" applyFont="1" applyFill="1" applyAlignment="1">
      <alignment/>
    </xf>
    <xf numFmtId="164" fontId="0" fillId="5" borderId="0" xfId="0" applyFill="1" applyAlignment="1">
      <alignment/>
    </xf>
    <xf numFmtId="165" fontId="5" fillId="0" borderId="1" xfId="0" applyNumberFormat="1" applyFont="1" applyFill="1" applyBorder="1" applyAlignment="1">
      <alignment horizontal="left" vertical="center" wrapText="1"/>
    </xf>
    <xf numFmtId="165" fontId="8" fillId="0" borderId="1" xfId="0" applyNumberFormat="1" applyFont="1" applyFill="1" applyBorder="1" applyAlignment="1">
      <alignment horizontal="center" vertical="center"/>
    </xf>
    <xf numFmtId="165" fontId="5" fillId="0" borderId="1" xfId="0" applyNumberFormat="1" applyFont="1" applyFill="1" applyBorder="1" applyAlignment="1">
      <alignment horizontal="left" wrapText="1"/>
    </xf>
    <xf numFmtId="165" fontId="6" fillId="0" borderId="1" xfId="0" applyNumberFormat="1" applyFont="1" applyFill="1" applyBorder="1" applyAlignment="1">
      <alignment horizontal="center" vertical="center"/>
    </xf>
    <xf numFmtId="165" fontId="6" fillId="0" borderId="1" xfId="0" applyNumberFormat="1" applyFont="1" applyFill="1" applyBorder="1" applyAlignment="1">
      <alignment horizontal="left" wrapText="1"/>
    </xf>
    <xf numFmtId="165" fontId="6" fillId="0" borderId="1" xfId="0" applyNumberFormat="1" applyFont="1" applyFill="1" applyBorder="1" applyAlignment="1">
      <alignment wrapText="1"/>
    </xf>
    <xf numFmtId="165" fontId="6" fillId="0" borderId="1" xfId="0" applyNumberFormat="1" applyFont="1" applyFill="1" applyBorder="1" applyAlignment="1">
      <alignment/>
    </xf>
    <xf numFmtId="165" fontId="6" fillId="0" borderId="1" xfId="0" applyNumberFormat="1" applyFont="1" applyFill="1" applyBorder="1" applyAlignment="1">
      <alignment horizontal="left" vertical="center" wrapText="1"/>
    </xf>
    <xf numFmtId="165" fontId="6" fillId="0" borderId="1" xfId="0" applyNumberFormat="1" applyFont="1" applyFill="1" applyBorder="1" applyAlignment="1">
      <alignment vertical="center" wrapText="1"/>
    </xf>
    <xf numFmtId="164" fontId="2" fillId="0" borderId="1" xfId="0" applyFont="1" applyFill="1" applyBorder="1" applyAlignment="1">
      <alignment horizontal="center" vertical="center"/>
    </xf>
    <xf numFmtId="164" fontId="19" fillId="0" borderId="1" xfId="0" applyFont="1" applyFill="1" applyBorder="1" applyAlignment="1">
      <alignment/>
    </xf>
    <xf numFmtId="164" fontId="5" fillId="0" borderId="1" xfId="0" applyFont="1" applyFill="1" applyBorder="1" applyAlignment="1">
      <alignment horizontal="left" vertical="center"/>
    </xf>
    <xf numFmtId="164" fontId="12" fillId="0" borderId="1" xfId="0" applyFont="1" applyFill="1" applyBorder="1" applyAlignment="1">
      <alignment horizontal="left" vertical="center" wrapText="1"/>
    </xf>
    <xf numFmtId="165" fontId="31" fillId="0" borderId="1" xfId="0" applyNumberFormat="1" applyFont="1" applyFill="1" applyBorder="1" applyAlignment="1">
      <alignment horizontal="left" vertical="center" wrapText="1"/>
    </xf>
    <xf numFmtId="166" fontId="12" fillId="0" borderId="1" xfId="0" applyNumberFormat="1" applyFont="1" applyFill="1" applyBorder="1" applyAlignment="1">
      <alignment horizontal="left" vertical="center"/>
    </xf>
    <xf numFmtId="164" fontId="22" fillId="0" borderId="1" xfId="0" applyNumberFormat="1" applyFont="1" applyFill="1" applyBorder="1" applyAlignment="1">
      <alignment horizontal="left" vertical="center" wrapText="1"/>
    </xf>
    <xf numFmtId="165" fontId="1" fillId="0" borderId="1" xfId="0" applyNumberFormat="1" applyFont="1" applyFill="1" applyBorder="1" applyAlignment="1">
      <alignment wrapText="1"/>
    </xf>
    <xf numFmtId="165" fontId="1" fillId="0" borderId="1" xfId="0" applyNumberFormat="1" applyFont="1" applyFill="1" applyBorder="1" applyAlignment="1">
      <alignment/>
    </xf>
    <xf numFmtId="165" fontId="1" fillId="0" borderId="1" xfId="0" applyNumberFormat="1"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81D41A"/>
      <rgbColor rgb="00FFCC00"/>
      <rgbColor rgb="00FF8000"/>
      <rgbColor rgb="00FF3838"/>
      <rgbColor rgb="003465A4"/>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52"/>
  <sheetViews>
    <sheetView view="pageBreakPreview" zoomScaleNormal="54" zoomScaleSheetLayoutView="100" workbookViewId="0" topLeftCell="A1">
      <pane xSplit="1" ySplit="5" topLeftCell="B138" activePane="bottomRight" state="frozen"/>
      <selection pane="topLeft" activeCell="A1" sqref="A1"/>
      <selection pane="topRight" activeCell="B1" sqref="B1"/>
      <selection pane="bottomLeft" activeCell="A138" sqref="A138"/>
      <selection pane="bottomRight" activeCell="B7" sqref="B7"/>
    </sheetView>
  </sheetViews>
  <sheetFormatPr defaultColWidth="9.140625" defaultRowHeight="27.75" customHeight="1"/>
  <cols>
    <col min="1" max="1" width="14.421875" style="1" customWidth="1"/>
    <col min="2" max="2" width="59.8515625" style="2" customWidth="1"/>
    <col min="3" max="3" width="20.28125" style="1" customWidth="1"/>
    <col min="4" max="4" width="16.421875" style="1" customWidth="1"/>
    <col min="5" max="5" width="16.28125" style="2" customWidth="1"/>
    <col min="6" max="7" width="16.28125" style="1" customWidth="1"/>
    <col min="8" max="8" width="30.8515625" style="2" customWidth="1"/>
    <col min="9" max="13" width="16.28125" style="1" customWidth="1"/>
    <col min="14" max="14" width="37.8515625" style="3" customWidth="1"/>
    <col min="15" max="15" width="125.00390625" style="3" customWidth="1"/>
    <col min="16" max="16" width="40.28125" style="4" customWidth="1"/>
    <col min="17" max="17" width="32.57421875" style="4" customWidth="1"/>
    <col min="18" max="18" width="17.8515625" style="5" customWidth="1"/>
    <col min="19" max="201" width="10.8515625" style="4" customWidth="1"/>
    <col min="202" max="228" width="10.00390625" style="6" customWidth="1"/>
    <col min="229" max="231" width="10.00390625" style="7" customWidth="1"/>
    <col min="232" max="16384" width="10.00390625" style="0" customWidth="1"/>
  </cols>
  <sheetData>
    <row r="1" spans="1:18" s="4" customFormat="1" ht="44.25" customHeight="1">
      <c r="A1" s="8" t="s">
        <v>0</v>
      </c>
      <c r="B1" s="8"/>
      <c r="C1" s="8"/>
      <c r="D1" s="8"/>
      <c r="E1" s="8"/>
      <c r="F1" s="8"/>
      <c r="G1" s="8"/>
      <c r="H1" s="8"/>
      <c r="I1" s="8"/>
      <c r="J1" s="8"/>
      <c r="K1" s="8"/>
      <c r="L1" s="8"/>
      <c r="M1" s="8"/>
      <c r="N1" s="8"/>
      <c r="O1" s="8"/>
      <c r="P1" s="8"/>
      <c r="Q1" s="8"/>
      <c r="R1" s="9"/>
    </row>
    <row r="2" ht="12.75" customHeight="1"/>
    <row r="3" spans="1:18" ht="12.75" customHeight="1">
      <c r="A3" s="10" t="s">
        <v>1</v>
      </c>
      <c r="B3" s="10" t="s">
        <v>2</v>
      </c>
      <c r="C3" s="10" t="s">
        <v>3</v>
      </c>
      <c r="D3" s="10" t="s">
        <v>4</v>
      </c>
      <c r="E3" s="10" t="s">
        <v>5</v>
      </c>
      <c r="F3" s="10"/>
      <c r="G3" s="10"/>
      <c r="H3" s="10" t="s">
        <v>6</v>
      </c>
      <c r="I3" s="10"/>
      <c r="J3" s="10"/>
      <c r="K3" s="10" t="s">
        <v>7</v>
      </c>
      <c r="L3" s="10"/>
      <c r="M3" s="10" t="s">
        <v>8</v>
      </c>
      <c r="N3" s="10" t="s">
        <v>9</v>
      </c>
      <c r="O3" s="10" t="s">
        <v>10</v>
      </c>
      <c r="P3" s="10" t="s">
        <v>11</v>
      </c>
      <c r="Q3" s="10" t="s">
        <v>12</v>
      </c>
      <c r="R3" s="10" t="s">
        <v>13</v>
      </c>
    </row>
    <row r="4" spans="1:18" ht="88.5" customHeight="1">
      <c r="A4" s="10"/>
      <c r="B4" s="10"/>
      <c r="C4" s="10"/>
      <c r="D4" s="10"/>
      <c r="E4" s="10" t="s">
        <v>14</v>
      </c>
      <c r="F4" s="10" t="s">
        <v>15</v>
      </c>
      <c r="G4" s="10" t="s">
        <v>16</v>
      </c>
      <c r="H4" s="10" t="s">
        <v>14</v>
      </c>
      <c r="I4" s="10" t="s">
        <v>17</v>
      </c>
      <c r="J4" s="10" t="s">
        <v>18</v>
      </c>
      <c r="K4" s="10" t="s">
        <v>19</v>
      </c>
      <c r="L4" s="10" t="s">
        <v>20</v>
      </c>
      <c r="M4" s="10"/>
      <c r="N4" s="10"/>
      <c r="O4" s="10"/>
      <c r="P4" s="10"/>
      <c r="Q4" s="10"/>
      <c r="R4" s="10"/>
    </row>
    <row r="5" spans="1:18" ht="17.25" customHeight="1">
      <c r="A5" s="11">
        <v>1</v>
      </c>
      <c r="B5" s="11">
        <v>2</v>
      </c>
      <c r="C5" s="12" t="s">
        <v>21</v>
      </c>
      <c r="D5" s="12" t="s">
        <v>22</v>
      </c>
      <c r="E5" s="12" t="s">
        <v>23</v>
      </c>
      <c r="F5" s="12" t="s">
        <v>24</v>
      </c>
      <c r="G5" s="12" t="s">
        <v>25</v>
      </c>
      <c r="H5" s="12" t="s">
        <v>26</v>
      </c>
      <c r="I5" s="12" t="s">
        <v>27</v>
      </c>
      <c r="J5" s="12" t="s">
        <v>28</v>
      </c>
      <c r="K5" s="12" t="s">
        <v>29</v>
      </c>
      <c r="L5" s="12" t="s">
        <v>30</v>
      </c>
      <c r="M5" s="12" t="s">
        <v>31</v>
      </c>
      <c r="N5" s="12" t="s">
        <v>32</v>
      </c>
      <c r="O5" s="12" t="s">
        <v>33</v>
      </c>
      <c r="P5" s="12" t="s">
        <v>34</v>
      </c>
      <c r="Q5" s="12" t="s">
        <v>35</v>
      </c>
      <c r="R5" s="12" t="s">
        <v>36</v>
      </c>
    </row>
    <row r="6" spans="1:37" ht="132" customHeight="1">
      <c r="A6" s="12" t="s">
        <v>37</v>
      </c>
      <c r="B6" s="11" t="s">
        <v>38</v>
      </c>
      <c r="C6" s="13">
        <f aca="true" t="shared" si="0" ref="C6:C69">F6+I6+K6</f>
        <v>50000</v>
      </c>
      <c r="D6" s="13">
        <f aca="true" t="shared" si="1" ref="D6:D69">G6+J6+L6</f>
        <v>16100</v>
      </c>
      <c r="E6" s="14"/>
      <c r="F6" s="13"/>
      <c r="G6" s="13"/>
      <c r="H6" s="15"/>
      <c r="I6" s="16"/>
      <c r="J6" s="16"/>
      <c r="K6" s="13">
        <v>50000</v>
      </c>
      <c r="L6" s="13">
        <v>16100</v>
      </c>
      <c r="M6" s="17">
        <f aca="true" t="shared" si="2" ref="M6:M31">D6/C6*100</f>
        <v>32.2</v>
      </c>
      <c r="N6" s="18"/>
      <c r="O6" s="19"/>
      <c r="P6" s="20"/>
      <c r="Q6" s="21"/>
      <c r="R6" s="22" t="s">
        <v>39</v>
      </c>
      <c r="S6" s="23"/>
      <c r="T6" s="23"/>
      <c r="U6" s="23"/>
      <c r="V6" s="23"/>
      <c r="W6" s="23"/>
      <c r="X6" s="23"/>
      <c r="Y6" s="23"/>
      <c r="Z6" s="23"/>
      <c r="AA6" s="23"/>
      <c r="AB6" s="23"/>
      <c r="AC6" s="23"/>
      <c r="AD6" s="23"/>
      <c r="AE6" s="23"/>
      <c r="AF6" s="23"/>
      <c r="AG6" s="23"/>
      <c r="AH6" s="23"/>
      <c r="AI6" s="23"/>
      <c r="AJ6" s="23"/>
      <c r="AK6" s="23"/>
    </row>
    <row r="7" spans="1:37" ht="64.5" customHeight="1">
      <c r="A7" s="24" t="s">
        <v>40</v>
      </c>
      <c r="B7" s="25" t="s">
        <v>41</v>
      </c>
      <c r="C7" s="13">
        <f t="shared" si="0"/>
        <v>4211082.73</v>
      </c>
      <c r="D7" s="13">
        <f t="shared" si="1"/>
        <v>3672120.98</v>
      </c>
      <c r="E7" s="14"/>
      <c r="F7" s="13"/>
      <c r="G7" s="13"/>
      <c r="H7" s="14"/>
      <c r="I7" s="13"/>
      <c r="J7" s="13"/>
      <c r="K7" s="26">
        <v>4211082.73</v>
      </c>
      <c r="L7" s="26">
        <v>3672120.98</v>
      </c>
      <c r="M7" s="17">
        <f t="shared" si="2"/>
        <v>87.20134975833163</v>
      </c>
      <c r="N7" s="18" t="s">
        <v>42</v>
      </c>
      <c r="O7" s="27" t="s">
        <v>43</v>
      </c>
      <c r="P7" s="20"/>
      <c r="Q7" s="21" t="s">
        <v>44</v>
      </c>
      <c r="R7" s="21" t="s">
        <v>45</v>
      </c>
      <c r="S7" s="23"/>
      <c r="T7" s="23"/>
      <c r="U7" s="23"/>
      <c r="V7" s="23"/>
      <c r="W7" s="23"/>
      <c r="X7" s="23"/>
      <c r="Y7" s="23"/>
      <c r="Z7" s="23"/>
      <c r="AA7" s="23"/>
      <c r="AB7" s="23"/>
      <c r="AC7" s="23"/>
      <c r="AD7" s="23"/>
      <c r="AE7" s="23"/>
      <c r="AF7" s="23"/>
      <c r="AG7" s="23"/>
      <c r="AH7" s="23"/>
      <c r="AI7" s="23"/>
      <c r="AJ7" s="23"/>
      <c r="AK7" s="23"/>
    </row>
    <row r="8" spans="1:37" ht="42.75" customHeight="1">
      <c r="A8" s="24" t="s">
        <v>46</v>
      </c>
      <c r="B8" s="25"/>
      <c r="C8" s="13">
        <f t="shared" si="0"/>
        <v>29132309.6</v>
      </c>
      <c r="D8" s="13">
        <f t="shared" si="1"/>
        <v>29132309.6</v>
      </c>
      <c r="E8" s="14"/>
      <c r="F8" s="13"/>
      <c r="G8" s="13"/>
      <c r="H8" s="14"/>
      <c r="I8" s="26">
        <v>29132309.6</v>
      </c>
      <c r="J8" s="26">
        <v>29132309.6</v>
      </c>
      <c r="K8" s="13"/>
      <c r="L8" s="13"/>
      <c r="M8" s="17">
        <f t="shared" si="2"/>
        <v>100</v>
      </c>
      <c r="N8" s="18"/>
      <c r="O8" s="27"/>
      <c r="P8" s="20"/>
      <c r="Q8" s="21"/>
      <c r="R8" s="21"/>
      <c r="S8" s="23"/>
      <c r="T8" s="23"/>
      <c r="U8" s="23"/>
      <c r="V8" s="23"/>
      <c r="W8" s="23"/>
      <c r="X8" s="23"/>
      <c r="Y8" s="23"/>
      <c r="Z8" s="23"/>
      <c r="AA8" s="23"/>
      <c r="AB8" s="23"/>
      <c r="AC8" s="23"/>
      <c r="AD8" s="23"/>
      <c r="AE8" s="23"/>
      <c r="AF8" s="23"/>
      <c r="AG8" s="23"/>
      <c r="AH8" s="23"/>
      <c r="AI8" s="23"/>
      <c r="AJ8" s="23"/>
      <c r="AK8" s="23"/>
    </row>
    <row r="9" spans="1:37" ht="59.25" customHeight="1">
      <c r="A9" s="24" t="s">
        <v>47</v>
      </c>
      <c r="B9" s="25"/>
      <c r="C9" s="13">
        <f t="shared" si="0"/>
        <v>24257865.43</v>
      </c>
      <c r="D9" s="13">
        <f t="shared" si="1"/>
        <v>16533706.98</v>
      </c>
      <c r="E9" s="14"/>
      <c r="F9" s="13"/>
      <c r="G9" s="13"/>
      <c r="H9" s="14"/>
      <c r="I9" s="26">
        <v>24233607.56</v>
      </c>
      <c r="J9" s="26">
        <v>16517173.27</v>
      </c>
      <c r="K9" s="13">
        <v>24257.87</v>
      </c>
      <c r="L9" s="13">
        <v>16533.71</v>
      </c>
      <c r="M9" s="17">
        <f t="shared" si="2"/>
        <v>68.15812804185384</v>
      </c>
      <c r="N9" s="18"/>
      <c r="O9" s="27"/>
      <c r="P9" s="20"/>
      <c r="Q9" s="21"/>
      <c r="R9" s="21"/>
      <c r="S9" s="23"/>
      <c r="T9" s="23"/>
      <c r="U9" s="23"/>
      <c r="V9" s="23"/>
      <c r="W9" s="23"/>
      <c r="X9" s="23"/>
      <c r="Y9" s="23"/>
      <c r="Z9" s="23"/>
      <c r="AA9" s="23"/>
      <c r="AB9" s="23"/>
      <c r="AC9" s="23"/>
      <c r="AD9" s="23"/>
      <c r="AE9" s="23"/>
      <c r="AF9" s="23"/>
      <c r="AG9" s="23"/>
      <c r="AH9" s="23"/>
      <c r="AI9" s="23"/>
      <c r="AJ9" s="23"/>
      <c r="AK9" s="23"/>
    </row>
    <row r="10" spans="1:227" ht="75" customHeight="1">
      <c r="A10" s="24" t="s">
        <v>48</v>
      </c>
      <c r="B10" s="25"/>
      <c r="C10" s="13">
        <f t="shared" si="0"/>
        <v>117087814</v>
      </c>
      <c r="D10" s="13">
        <f t="shared" si="1"/>
        <v>37719070.95000001</v>
      </c>
      <c r="E10" s="14" t="s">
        <v>49</v>
      </c>
      <c r="F10" s="13">
        <v>114631311.64</v>
      </c>
      <c r="G10" s="13">
        <v>36927724.77</v>
      </c>
      <c r="H10" s="14" t="s">
        <v>50</v>
      </c>
      <c r="I10" s="13">
        <v>2339414.53</v>
      </c>
      <c r="J10" s="13">
        <v>753627.09</v>
      </c>
      <c r="K10" s="13">
        <v>117087.83</v>
      </c>
      <c r="L10" s="13">
        <v>37719.09</v>
      </c>
      <c r="M10" s="17">
        <f t="shared" si="2"/>
        <v>32.21434380011571</v>
      </c>
      <c r="N10" s="18"/>
      <c r="O10" s="27"/>
      <c r="P10" s="20"/>
      <c r="Q10" s="20"/>
      <c r="R10" s="21"/>
      <c r="S10" s="23"/>
      <c r="T10" s="23"/>
      <c r="U10" s="23"/>
      <c r="V10" s="23"/>
      <c r="W10" s="23"/>
      <c r="X10" s="23"/>
      <c r="Y10" s="23"/>
      <c r="Z10" s="23"/>
      <c r="AA10" s="23"/>
      <c r="AB10" s="23"/>
      <c r="AC10" s="23"/>
      <c r="AD10" s="23"/>
      <c r="AE10" s="23"/>
      <c r="AF10" s="23"/>
      <c r="AG10" s="23"/>
      <c r="AH10" s="23"/>
      <c r="AI10" s="23"/>
      <c r="AJ10" s="23"/>
      <c r="AK10" s="23"/>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row>
    <row r="11" spans="1:227" ht="86.25" customHeight="1">
      <c r="A11" s="29" t="s">
        <v>51</v>
      </c>
      <c r="B11" s="25"/>
      <c r="C11" s="13">
        <f t="shared" si="0"/>
        <v>114463576</v>
      </c>
      <c r="D11" s="13">
        <f t="shared" si="1"/>
        <v>82299634</v>
      </c>
      <c r="E11" s="14"/>
      <c r="F11" s="13"/>
      <c r="G11" s="13"/>
      <c r="H11" s="30" t="s">
        <v>50</v>
      </c>
      <c r="I11" s="31">
        <v>114463576</v>
      </c>
      <c r="J11" s="13">
        <v>82299634</v>
      </c>
      <c r="K11" s="13"/>
      <c r="L11" s="13"/>
      <c r="M11" s="17">
        <f t="shared" si="2"/>
        <v>71.9002820600328</v>
      </c>
      <c r="N11" s="18"/>
      <c r="O11" s="27"/>
      <c r="P11" s="20"/>
      <c r="Q11" s="20"/>
      <c r="R11" s="21"/>
      <c r="S11" s="23"/>
      <c r="T11" s="23"/>
      <c r="U11" s="23"/>
      <c r="V11" s="23"/>
      <c r="W11" s="23"/>
      <c r="X11" s="23"/>
      <c r="Y11" s="23"/>
      <c r="Z11" s="23"/>
      <c r="AA11" s="23"/>
      <c r="AB11" s="23"/>
      <c r="AC11" s="23"/>
      <c r="AD11" s="23"/>
      <c r="AE11" s="23"/>
      <c r="AF11" s="23"/>
      <c r="AG11" s="23"/>
      <c r="AH11" s="23"/>
      <c r="AI11" s="23"/>
      <c r="AJ11" s="23"/>
      <c r="AK11" s="23"/>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row>
    <row r="12" spans="1:227" ht="87" customHeight="1">
      <c r="A12" s="29" t="s">
        <v>52</v>
      </c>
      <c r="B12" s="25"/>
      <c r="C12" s="13">
        <f t="shared" si="0"/>
        <v>7892680</v>
      </c>
      <c r="D12" s="13">
        <f t="shared" si="1"/>
        <v>6007000</v>
      </c>
      <c r="E12" s="14"/>
      <c r="F12" s="13"/>
      <c r="G12" s="13"/>
      <c r="H12" s="30" t="s">
        <v>50</v>
      </c>
      <c r="I12" s="13">
        <v>7892680</v>
      </c>
      <c r="J12" s="13">
        <v>6007000</v>
      </c>
      <c r="K12" s="13"/>
      <c r="L12" s="13"/>
      <c r="M12" s="17">
        <f t="shared" si="2"/>
        <v>76.10849546668558</v>
      </c>
      <c r="N12" s="18"/>
      <c r="O12" s="27"/>
      <c r="P12" s="20"/>
      <c r="Q12" s="20"/>
      <c r="R12" s="21"/>
      <c r="S12" s="23"/>
      <c r="T12" s="23"/>
      <c r="U12" s="23"/>
      <c r="V12" s="23"/>
      <c r="W12" s="23"/>
      <c r="X12" s="23"/>
      <c r="Y12" s="23"/>
      <c r="Z12" s="23"/>
      <c r="AA12" s="23"/>
      <c r="AB12" s="23"/>
      <c r="AC12" s="23"/>
      <c r="AD12" s="23"/>
      <c r="AE12" s="23"/>
      <c r="AF12" s="23"/>
      <c r="AG12" s="23"/>
      <c r="AH12" s="23"/>
      <c r="AI12" s="23"/>
      <c r="AJ12" s="23"/>
      <c r="AK12" s="23"/>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row>
    <row r="13" spans="1:227" ht="409.5" customHeight="1">
      <c r="A13" s="29" t="s">
        <v>53</v>
      </c>
      <c r="B13" s="25"/>
      <c r="C13" s="13">
        <f t="shared" si="0"/>
        <v>56432482.87</v>
      </c>
      <c r="D13" s="13">
        <f t="shared" si="1"/>
        <v>42353927.27</v>
      </c>
      <c r="E13" s="14"/>
      <c r="F13" s="13"/>
      <c r="G13" s="13"/>
      <c r="H13" s="14"/>
      <c r="I13" s="13"/>
      <c r="J13" s="13"/>
      <c r="K13" s="13">
        <f>53994100+1101382.87+5000+1332000</f>
        <v>56432482.87</v>
      </c>
      <c r="L13" s="13">
        <f>41162100+442658.38+749168.89</f>
        <v>42353927.27</v>
      </c>
      <c r="M13" s="17">
        <f t="shared" si="2"/>
        <v>75.05239024759572</v>
      </c>
      <c r="N13" s="18" t="s">
        <v>54</v>
      </c>
      <c r="O13" s="32" t="s">
        <v>55</v>
      </c>
      <c r="P13" s="20"/>
      <c r="Q13" s="20"/>
      <c r="R13" s="21"/>
      <c r="S13" s="23"/>
      <c r="T13" s="23"/>
      <c r="U13" s="23"/>
      <c r="V13" s="23"/>
      <c r="W13" s="23"/>
      <c r="X13" s="23"/>
      <c r="Y13" s="23"/>
      <c r="Z13" s="23"/>
      <c r="AA13" s="23"/>
      <c r="AB13" s="23"/>
      <c r="AC13" s="23"/>
      <c r="AD13" s="23"/>
      <c r="AE13" s="23"/>
      <c r="AF13" s="23"/>
      <c r="AG13" s="23"/>
      <c r="AH13" s="23"/>
      <c r="AI13" s="23"/>
      <c r="AJ13" s="23"/>
      <c r="AK13" s="23"/>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row>
    <row r="14" spans="1:227" ht="82.5" customHeight="1">
      <c r="A14" s="29" t="s">
        <v>56</v>
      </c>
      <c r="B14" s="25"/>
      <c r="C14" s="13">
        <f t="shared" si="0"/>
        <v>749526</v>
      </c>
      <c r="D14" s="13">
        <f t="shared" si="1"/>
        <v>749526</v>
      </c>
      <c r="E14" s="14"/>
      <c r="F14" s="13"/>
      <c r="G14" s="13"/>
      <c r="H14" s="30" t="s">
        <v>50</v>
      </c>
      <c r="I14" s="13">
        <v>512211.15</v>
      </c>
      <c r="J14" s="13">
        <v>512211.15</v>
      </c>
      <c r="K14" s="13">
        <v>237314.85</v>
      </c>
      <c r="L14" s="13">
        <v>237314.85</v>
      </c>
      <c r="M14" s="17">
        <f t="shared" si="2"/>
        <v>100</v>
      </c>
      <c r="N14" s="18"/>
      <c r="O14" s="27"/>
      <c r="P14" s="20"/>
      <c r="Q14" s="20"/>
      <c r="R14" s="21"/>
      <c r="S14" s="23"/>
      <c r="T14" s="23"/>
      <c r="U14" s="23"/>
      <c r="V14" s="23"/>
      <c r="W14" s="23"/>
      <c r="X14" s="23"/>
      <c r="Y14" s="23"/>
      <c r="Z14" s="23"/>
      <c r="AA14" s="23"/>
      <c r="AB14" s="23"/>
      <c r="AC14" s="23"/>
      <c r="AD14" s="23"/>
      <c r="AE14" s="23"/>
      <c r="AF14" s="23"/>
      <c r="AG14" s="23"/>
      <c r="AH14" s="23"/>
      <c r="AI14" s="23"/>
      <c r="AJ14" s="23"/>
      <c r="AK14" s="23"/>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row>
    <row r="15" spans="1:227" ht="83.25" customHeight="1">
      <c r="A15" s="29" t="s">
        <v>57</v>
      </c>
      <c r="B15" s="25"/>
      <c r="C15" s="13">
        <f t="shared" si="0"/>
        <v>26872935</v>
      </c>
      <c r="D15" s="13">
        <f t="shared" si="1"/>
        <v>20650027</v>
      </c>
      <c r="E15" s="14"/>
      <c r="F15" s="13"/>
      <c r="G15" s="13"/>
      <c r="H15" s="30" t="s">
        <v>50</v>
      </c>
      <c r="I15" s="13">
        <v>26872935</v>
      </c>
      <c r="J15" s="13">
        <v>20650027</v>
      </c>
      <c r="K15" s="13"/>
      <c r="L15" s="13"/>
      <c r="M15" s="17">
        <f t="shared" si="2"/>
        <v>76.8432141855737</v>
      </c>
      <c r="N15" s="18"/>
      <c r="O15" s="27"/>
      <c r="P15" s="20"/>
      <c r="Q15" s="20"/>
      <c r="R15" s="21"/>
      <c r="S15" s="23"/>
      <c r="T15" s="23"/>
      <c r="U15" s="23"/>
      <c r="V15" s="23"/>
      <c r="W15" s="23"/>
      <c r="X15" s="23"/>
      <c r="Y15" s="23"/>
      <c r="Z15" s="23"/>
      <c r="AA15" s="23"/>
      <c r="AB15" s="23"/>
      <c r="AC15" s="23"/>
      <c r="AD15" s="23"/>
      <c r="AE15" s="23"/>
      <c r="AF15" s="23"/>
      <c r="AG15" s="23"/>
      <c r="AH15" s="23"/>
      <c r="AI15" s="23"/>
      <c r="AJ15" s="23"/>
      <c r="AK15" s="23"/>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row>
    <row r="16" spans="1:227" ht="87" customHeight="1">
      <c r="A16" s="29" t="s">
        <v>58</v>
      </c>
      <c r="B16" s="25"/>
      <c r="C16" s="13">
        <f t="shared" si="0"/>
        <v>9508180</v>
      </c>
      <c r="D16" s="13">
        <f t="shared" si="1"/>
        <v>8112000</v>
      </c>
      <c r="E16" s="14"/>
      <c r="F16" s="13"/>
      <c r="G16" s="13"/>
      <c r="H16" s="30" t="s">
        <v>50</v>
      </c>
      <c r="I16" s="13">
        <v>9508180</v>
      </c>
      <c r="J16" s="13">
        <v>8112000</v>
      </c>
      <c r="K16" s="13"/>
      <c r="L16" s="13"/>
      <c r="M16" s="17">
        <f t="shared" si="2"/>
        <v>85.31601210746956</v>
      </c>
      <c r="N16" s="18"/>
      <c r="O16" s="27"/>
      <c r="P16" s="20"/>
      <c r="Q16" s="20"/>
      <c r="R16" s="21"/>
      <c r="S16" s="23"/>
      <c r="T16" s="23"/>
      <c r="U16" s="23"/>
      <c r="V16" s="23"/>
      <c r="W16" s="23"/>
      <c r="X16" s="23"/>
      <c r="Y16" s="23"/>
      <c r="Z16" s="23"/>
      <c r="AA16" s="23"/>
      <c r="AB16" s="23"/>
      <c r="AC16" s="23"/>
      <c r="AD16" s="23"/>
      <c r="AE16" s="23"/>
      <c r="AF16" s="23"/>
      <c r="AG16" s="23"/>
      <c r="AH16" s="23"/>
      <c r="AI16" s="23"/>
      <c r="AJ16" s="23"/>
      <c r="AK16" s="23"/>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row>
    <row r="17" spans="1:227" ht="409.5" customHeight="1">
      <c r="A17" s="29" t="s">
        <v>59</v>
      </c>
      <c r="B17" s="25"/>
      <c r="C17" s="13">
        <f t="shared" si="0"/>
        <v>246265017</v>
      </c>
      <c r="D17" s="13">
        <f t="shared" si="1"/>
        <v>193205810</v>
      </c>
      <c r="E17" s="14"/>
      <c r="F17" s="13"/>
      <c r="G17" s="13"/>
      <c r="H17" s="30" t="s">
        <v>50</v>
      </c>
      <c r="I17" s="13">
        <v>246265017</v>
      </c>
      <c r="J17" s="13">
        <v>193205810</v>
      </c>
      <c r="K17" s="13"/>
      <c r="L17" s="13"/>
      <c r="M17" s="17">
        <f t="shared" si="2"/>
        <v>78.45442781668011</v>
      </c>
      <c r="N17" s="18"/>
      <c r="O17" s="33" t="s">
        <v>60</v>
      </c>
      <c r="P17" s="20"/>
      <c r="Q17" s="20"/>
      <c r="R17" s="21"/>
      <c r="S17" s="23"/>
      <c r="T17" s="23"/>
      <c r="U17" s="23"/>
      <c r="V17" s="23"/>
      <c r="W17" s="23"/>
      <c r="X17" s="23"/>
      <c r="Y17" s="23"/>
      <c r="Z17" s="23"/>
      <c r="AA17" s="23"/>
      <c r="AB17" s="23"/>
      <c r="AC17" s="23"/>
      <c r="AD17" s="23"/>
      <c r="AE17" s="23"/>
      <c r="AF17" s="23"/>
      <c r="AG17" s="23"/>
      <c r="AH17" s="23"/>
      <c r="AI17" s="23"/>
      <c r="AJ17" s="23"/>
      <c r="AK17" s="23"/>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row>
    <row r="18" spans="1:227" ht="80.25" customHeight="1">
      <c r="A18" s="29" t="s">
        <v>61</v>
      </c>
      <c r="B18" s="25"/>
      <c r="C18" s="13">
        <f t="shared" si="0"/>
        <v>738800</v>
      </c>
      <c r="D18" s="13">
        <f t="shared" si="1"/>
        <v>738800</v>
      </c>
      <c r="E18" s="14"/>
      <c r="F18" s="13"/>
      <c r="G18" s="13"/>
      <c r="H18" s="30" t="s">
        <v>50</v>
      </c>
      <c r="I18" s="13">
        <v>738800</v>
      </c>
      <c r="J18" s="13">
        <v>738800</v>
      </c>
      <c r="K18" s="13"/>
      <c r="L18" s="13"/>
      <c r="M18" s="17">
        <f t="shared" si="2"/>
        <v>100</v>
      </c>
      <c r="N18" s="18"/>
      <c r="O18" s="34"/>
      <c r="P18" s="20"/>
      <c r="Q18" s="20"/>
      <c r="R18" s="21"/>
      <c r="S18" s="23"/>
      <c r="T18" s="23"/>
      <c r="U18" s="23"/>
      <c r="V18" s="23"/>
      <c r="W18" s="23"/>
      <c r="X18" s="23"/>
      <c r="Y18" s="23"/>
      <c r="Z18" s="23"/>
      <c r="AA18" s="23"/>
      <c r="AB18" s="23"/>
      <c r="AC18" s="23"/>
      <c r="AD18" s="23"/>
      <c r="AE18" s="23"/>
      <c r="AF18" s="23"/>
      <c r="AG18" s="23"/>
      <c r="AH18" s="23"/>
      <c r="AI18" s="23"/>
      <c r="AJ18" s="23"/>
      <c r="AK18" s="23"/>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row>
    <row r="19" spans="1:227" ht="409.5" customHeight="1">
      <c r="A19" s="29" t="s">
        <v>62</v>
      </c>
      <c r="B19" s="25"/>
      <c r="C19" s="13">
        <f t="shared" si="0"/>
        <v>121642882.56</v>
      </c>
      <c r="D19" s="13">
        <f t="shared" si="1"/>
        <v>92306440</v>
      </c>
      <c r="E19" s="14"/>
      <c r="F19" s="13"/>
      <c r="G19" s="13"/>
      <c r="H19" s="14"/>
      <c r="I19" s="13"/>
      <c r="J19" s="13"/>
      <c r="K19" s="13">
        <f>108758300+6043998.45+6840584.11</f>
        <v>121642882.56</v>
      </c>
      <c r="L19" s="13">
        <f>84114427+3463700.65+4728312.35</f>
        <v>92306440</v>
      </c>
      <c r="M19" s="17">
        <f t="shared" si="2"/>
        <v>75.88314092644929</v>
      </c>
      <c r="N19" s="18"/>
      <c r="O19" s="32" t="s">
        <v>63</v>
      </c>
      <c r="P19" s="20"/>
      <c r="Q19" s="20"/>
      <c r="R19" s="21"/>
      <c r="S19" s="23"/>
      <c r="T19" s="23"/>
      <c r="U19" s="23"/>
      <c r="V19" s="23"/>
      <c r="W19" s="23"/>
      <c r="X19" s="23"/>
      <c r="Y19" s="23"/>
      <c r="Z19" s="23"/>
      <c r="AA19" s="23"/>
      <c r="AB19" s="23"/>
      <c r="AC19" s="23"/>
      <c r="AD19" s="23"/>
      <c r="AE19" s="23"/>
      <c r="AF19" s="23"/>
      <c r="AG19" s="23"/>
      <c r="AH19" s="23"/>
      <c r="AI19" s="23"/>
      <c r="AJ19" s="23"/>
      <c r="AK19" s="23"/>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row>
    <row r="20" spans="1:227" ht="51.75" customHeight="1">
      <c r="A20" s="29" t="s">
        <v>64</v>
      </c>
      <c r="B20" s="25"/>
      <c r="C20" s="13">
        <f t="shared" si="0"/>
        <v>0</v>
      </c>
      <c r="D20" s="13">
        <f t="shared" si="1"/>
        <v>0</v>
      </c>
      <c r="E20" s="14"/>
      <c r="F20" s="13"/>
      <c r="G20" s="13"/>
      <c r="H20" s="14"/>
      <c r="I20" s="13"/>
      <c r="J20" s="13"/>
      <c r="K20" s="13"/>
      <c r="L20" s="13"/>
      <c r="M20" s="17" t="e">
        <f t="shared" si="2"/>
        <v>#DIV/0!</v>
      </c>
      <c r="N20" s="18"/>
      <c r="O20" s="27"/>
      <c r="P20" s="20"/>
      <c r="Q20" s="20"/>
      <c r="R20" s="21"/>
      <c r="S20" s="23"/>
      <c r="T20" s="23"/>
      <c r="U20" s="23"/>
      <c r="V20" s="23"/>
      <c r="W20" s="23"/>
      <c r="X20" s="23"/>
      <c r="Y20" s="23"/>
      <c r="Z20" s="23"/>
      <c r="AA20" s="23"/>
      <c r="AB20" s="23"/>
      <c r="AC20" s="23"/>
      <c r="AD20" s="23"/>
      <c r="AE20" s="23"/>
      <c r="AF20" s="23"/>
      <c r="AG20" s="23"/>
      <c r="AH20" s="23"/>
      <c r="AI20" s="23"/>
      <c r="AJ20" s="23"/>
      <c r="AK20" s="23"/>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row>
    <row r="21" spans="1:227" ht="51.75" customHeight="1">
      <c r="A21" s="29" t="s">
        <v>65</v>
      </c>
      <c r="B21" s="25"/>
      <c r="C21" s="13">
        <f t="shared" si="0"/>
        <v>103</v>
      </c>
      <c r="D21" s="13">
        <f t="shared" si="1"/>
        <v>0</v>
      </c>
      <c r="E21" s="14"/>
      <c r="F21" s="13"/>
      <c r="G21" s="13"/>
      <c r="H21" s="14"/>
      <c r="I21" s="13"/>
      <c r="J21" s="13"/>
      <c r="K21" s="13">
        <v>103</v>
      </c>
      <c r="L21" s="13"/>
      <c r="M21" s="17">
        <f t="shared" si="2"/>
        <v>0</v>
      </c>
      <c r="N21" s="18"/>
      <c r="O21" s="27"/>
      <c r="P21" s="20"/>
      <c r="Q21" s="20"/>
      <c r="R21" s="21"/>
      <c r="S21" s="23"/>
      <c r="T21" s="23"/>
      <c r="U21" s="23"/>
      <c r="V21" s="23"/>
      <c r="W21" s="23"/>
      <c r="X21" s="23"/>
      <c r="Y21" s="23"/>
      <c r="Z21" s="23"/>
      <c r="AA21" s="23"/>
      <c r="AB21" s="23"/>
      <c r="AC21" s="23"/>
      <c r="AD21" s="23"/>
      <c r="AE21" s="23"/>
      <c r="AF21" s="23"/>
      <c r="AG21" s="23"/>
      <c r="AH21" s="23"/>
      <c r="AI21" s="23"/>
      <c r="AJ21" s="23"/>
      <c r="AK21" s="23"/>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row>
    <row r="22" spans="1:227" ht="51.75" customHeight="1">
      <c r="A22" s="29" t="s">
        <v>66</v>
      </c>
      <c r="B22" s="25"/>
      <c r="C22" s="13">
        <f t="shared" si="0"/>
        <v>51000</v>
      </c>
      <c r="D22" s="13">
        <f t="shared" si="1"/>
        <v>33526.9</v>
      </c>
      <c r="E22" s="14"/>
      <c r="F22" s="13"/>
      <c r="G22" s="13"/>
      <c r="H22" s="14"/>
      <c r="I22" s="13"/>
      <c r="J22" s="13"/>
      <c r="K22" s="13">
        <v>51000</v>
      </c>
      <c r="L22" s="13">
        <v>33526.9</v>
      </c>
      <c r="M22" s="17">
        <f t="shared" si="2"/>
        <v>65.73901960784315</v>
      </c>
      <c r="N22" s="18"/>
      <c r="O22" s="27"/>
      <c r="P22" s="20"/>
      <c r="Q22" s="20"/>
      <c r="R22" s="21"/>
      <c r="S22" s="23"/>
      <c r="T22" s="23"/>
      <c r="U22" s="23"/>
      <c r="V22" s="23"/>
      <c r="W22" s="23"/>
      <c r="X22" s="23"/>
      <c r="Y22" s="23"/>
      <c r="Z22" s="23"/>
      <c r="AA22" s="23"/>
      <c r="AB22" s="23"/>
      <c r="AC22" s="23"/>
      <c r="AD22" s="23"/>
      <c r="AE22" s="23"/>
      <c r="AF22" s="23"/>
      <c r="AG22" s="23"/>
      <c r="AH22" s="23"/>
      <c r="AI22" s="23"/>
      <c r="AJ22" s="23"/>
      <c r="AK22" s="23"/>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row>
    <row r="23" spans="1:227" ht="76.5" customHeight="1">
      <c r="A23" s="29" t="s">
        <v>67</v>
      </c>
      <c r="B23" s="25"/>
      <c r="C23" s="13">
        <f t="shared" si="0"/>
        <v>15951147.479999999</v>
      </c>
      <c r="D23" s="13">
        <f t="shared" si="1"/>
        <v>9382678.37</v>
      </c>
      <c r="E23" s="14"/>
      <c r="F23" s="13"/>
      <c r="G23" s="13"/>
      <c r="H23" s="30" t="s">
        <v>50</v>
      </c>
      <c r="I23" s="13">
        <f>14341715.2+1593481.13</f>
        <v>15935196.329999998</v>
      </c>
      <c r="J23" s="13">
        <f>8435997.62+937298.07</f>
        <v>9373295.69</v>
      </c>
      <c r="K23" s="13">
        <v>15951.15</v>
      </c>
      <c r="L23" s="13">
        <v>9382.68</v>
      </c>
      <c r="M23" s="17">
        <f t="shared" si="2"/>
        <v>58.82133797436371</v>
      </c>
      <c r="N23" s="18"/>
      <c r="O23" s="27"/>
      <c r="P23" s="20"/>
      <c r="Q23" s="20"/>
      <c r="R23" s="21"/>
      <c r="S23" s="23"/>
      <c r="T23" s="23"/>
      <c r="U23" s="23"/>
      <c r="V23" s="23"/>
      <c r="W23" s="23"/>
      <c r="X23" s="23"/>
      <c r="Y23" s="23"/>
      <c r="Z23" s="23"/>
      <c r="AA23" s="23"/>
      <c r="AB23" s="23"/>
      <c r="AC23" s="23"/>
      <c r="AD23" s="23"/>
      <c r="AE23" s="23"/>
      <c r="AF23" s="23"/>
      <c r="AG23" s="23"/>
      <c r="AH23" s="23"/>
      <c r="AI23" s="23"/>
      <c r="AJ23" s="23"/>
      <c r="AK23" s="23"/>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row>
    <row r="24" spans="1:227" ht="82.5" customHeight="1">
      <c r="A24" s="29" t="s">
        <v>68</v>
      </c>
      <c r="B24" s="25"/>
      <c r="C24" s="13">
        <f t="shared" si="0"/>
        <v>1698800</v>
      </c>
      <c r="D24" s="13">
        <f t="shared" si="1"/>
        <v>1698800</v>
      </c>
      <c r="E24" s="14"/>
      <c r="F24" s="13"/>
      <c r="G24" s="13"/>
      <c r="H24" s="30" t="s">
        <v>50</v>
      </c>
      <c r="I24" s="13">
        <v>849400</v>
      </c>
      <c r="J24" s="13">
        <v>849400</v>
      </c>
      <c r="K24" s="13">
        <v>849400</v>
      </c>
      <c r="L24" s="13">
        <v>849400</v>
      </c>
      <c r="M24" s="17">
        <f t="shared" si="2"/>
        <v>100</v>
      </c>
      <c r="N24" s="18"/>
      <c r="O24" s="27"/>
      <c r="P24" s="20"/>
      <c r="Q24" s="20"/>
      <c r="R24" s="21"/>
      <c r="S24" s="23"/>
      <c r="T24" s="23"/>
      <c r="U24" s="23"/>
      <c r="V24" s="23"/>
      <c r="W24" s="23"/>
      <c r="X24" s="23"/>
      <c r="Y24" s="23"/>
      <c r="Z24" s="23"/>
      <c r="AA24" s="23"/>
      <c r="AB24" s="23"/>
      <c r="AC24" s="23"/>
      <c r="AD24" s="23"/>
      <c r="AE24" s="23"/>
      <c r="AF24" s="23"/>
      <c r="AG24" s="23"/>
      <c r="AH24" s="23"/>
      <c r="AI24" s="23"/>
      <c r="AJ24" s="23"/>
      <c r="AK24" s="23"/>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row>
    <row r="25" spans="1:227" ht="82.5" customHeight="1">
      <c r="A25" s="29" t="s">
        <v>69</v>
      </c>
      <c r="B25" s="25"/>
      <c r="C25" s="13">
        <f t="shared" si="0"/>
        <v>721086.96</v>
      </c>
      <c r="D25" s="13">
        <f t="shared" si="1"/>
        <v>438063.85</v>
      </c>
      <c r="E25" s="14"/>
      <c r="F25" s="13"/>
      <c r="G25" s="13"/>
      <c r="H25" s="30" t="s">
        <v>50</v>
      </c>
      <c r="I25" s="13">
        <v>663400</v>
      </c>
      <c r="J25" s="13">
        <v>392642.88</v>
      </c>
      <c r="K25" s="13">
        <v>57686.96</v>
      </c>
      <c r="L25" s="13">
        <v>45420.97</v>
      </c>
      <c r="M25" s="17">
        <f t="shared" si="2"/>
        <v>60.75048840156533</v>
      </c>
      <c r="N25" s="18"/>
      <c r="O25" s="27"/>
      <c r="P25" s="20"/>
      <c r="Q25" s="20"/>
      <c r="R25" s="21"/>
      <c r="S25" s="23"/>
      <c r="T25" s="23"/>
      <c r="U25" s="23"/>
      <c r="V25" s="23"/>
      <c r="W25" s="23"/>
      <c r="X25" s="23"/>
      <c r="Y25" s="23"/>
      <c r="Z25" s="23"/>
      <c r="AA25" s="23"/>
      <c r="AB25" s="23"/>
      <c r="AC25" s="23"/>
      <c r="AD25" s="23"/>
      <c r="AE25" s="23"/>
      <c r="AF25" s="23"/>
      <c r="AG25" s="23"/>
      <c r="AH25" s="23"/>
      <c r="AI25" s="23"/>
      <c r="AJ25" s="23"/>
      <c r="AK25" s="23"/>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row>
    <row r="26" spans="1:227" ht="75" customHeight="1">
      <c r="A26" s="29" t="s">
        <v>70</v>
      </c>
      <c r="B26" s="25"/>
      <c r="C26" s="13">
        <f t="shared" si="0"/>
        <v>131800</v>
      </c>
      <c r="D26" s="13">
        <f t="shared" si="1"/>
        <v>35250.72</v>
      </c>
      <c r="E26" s="14"/>
      <c r="F26" s="13"/>
      <c r="G26" s="13"/>
      <c r="H26" s="30" t="s">
        <v>50</v>
      </c>
      <c r="I26" s="13">
        <v>65900</v>
      </c>
      <c r="J26" s="13">
        <v>17625.38</v>
      </c>
      <c r="K26" s="13">
        <v>65900</v>
      </c>
      <c r="L26" s="13">
        <v>17625.34</v>
      </c>
      <c r="M26" s="17">
        <f t="shared" si="2"/>
        <v>26.745614567526555</v>
      </c>
      <c r="N26" s="18"/>
      <c r="O26" s="27"/>
      <c r="P26" s="20"/>
      <c r="Q26" s="20"/>
      <c r="R26" s="21"/>
      <c r="S26" s="23"/>
      <c r="T26" s="23"/>
      <c r="U26" s="23"/>
      <c r="V26" s="23"/>
      <c r="W26" s="23"/>
      <c r="X26" s="23"/>
      <c r="Y26" s="23"/>
      <c r="Z26" s="23"/>
      <c r="AA26" s="23"/>
      <c r="AB26" s="23"/>
      <c r="AC26" s="23"/>
      <c r="AD26" s="23"/>
      <c r="AE26" s="23"/>
      <c r="AF26" s="23"/>
      <c r="AG26" s="23"/>
      <c r="AH26" s="23"/>
      <c r="AI26" s="23"/>
      <c r="AJ26" s="23"/>
      <c r="AK26" s="23"/>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row>
    <row r="27" spans="1:227" ht="81" customHeight="1">
      <c r="A27" s="29" t="s">
        <v>71</v>
      </c>
      <c r="B27" s="25"/>
      <c r="C27" s="13">
        <f t="shared" si="0"/>
        <v>22054008</v>
      </c>
      <c r="D27" s="13">
        <f t="shared" si="1"/>
        <v>17134556</v>
      </c>
      <c r="E27" s="14"/>
      <c r="F27" s="13"/>
      <c r="G27" s="13"/>
      <c r="H27" s="30" t="s">
        <v>50</v>
      </c>
      <c r="I27" s="13">
        <v>22054008</v>
      </c>
      <c r="J27" s="13">
        <v>17134556</v>
      </c>
      <c r="K27" s="13"/>
      <c r="L27" s="13"/>
      <c r="M27" s="17">
        <f t="shared" si="2"/>
        <v>77.69361469352873</v>
      </c>
      <c r="N27" s="18"/>
      <c r="O27" s="27"/>
      <c r="P27" s="20"/>
      <c r="Q27" s="20"/>
      <c r="R27" s="21"/>
      <c r="S27" s="23"/>
      <c r="T27" s="23"/>
      <c r="U27" s="23"/>
      <c r="V27" s="23"/>
      <c r="W27" s="23"/>
      <c r="X27" s="23"/>
      <c r="Y27" s="23"/>
      <c r="Z27" s="23"/>
      <c r="AA27" s="23"/>
      <c r="AB27" s="23"/>
      <c r="AC27" s="23"/>
      <c r="AD27" s="23"/>
      <c r="AE27" s="23"/>
      <c r="AF27" s="23"/>
      <c r="AG27" s="23"/>
      <c r="AH27" s="23"/>
      <c r="AI27" s="23"/>
      <c r="AJ27" s="23"/>
      <c r="AK27" s="23"/>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row>
    <row r="28" spans="1:227" ht="88.5" customHeight="1">
      <c r="A28" s="29" t="s">
        <v>72</v>
      </c>
      <c r="B28" s="25"/>
      <c r="C28" s="13">
        <f t="shared" si="0"/>
        <v>8878599</v>
      </c>
      <c r="D28" s="13">
        <f t="shared" si="1"/>
        <v>6360000</v>
      </c>
      <c r="E28" s="14"/>
      <c r="F28" s="13"/>
      <c r="G28" s="13"/>
      <c r="H28" s="30" t="s">
        <v>50</v>
      </c>
      <c r="I28" s="13">
        <v>8878599</v>
      </c>
      <c r="J28" s="13">
        <v>6360000</v>
      </c>
      <c r="K28" s="13"/>
      <c r="L28" s="13"/>
      <c r="M28" s="17">
        <f t="shared" si="2"/>
        <v>71.63292316726996</v>
      </c>
      <c r="N28" s="18"/>
      <c r="O28" s="27"/>
      <c r="P28" s="20"/>
      <c r="Q28" s="20"/>
      <c r="R28" s="21"/>
      <c r="S28" s="23"/>
      <c r="T28" s="23"/>
      <c r="U28" s="23"/>
      <c r="V28" s="23"/>
      <c r="W28" s="23"/>
      <c r="X28" s="23"/>
      <c r="Y28" s="23"/>
      <c r="Z28" s="23"/>
      <c r="AA28" s="23"/>
      <c r="AB28" s="23"/>
      <c r="AC28" s="23"/>
      <c r="AD28" s="23"/>
      <c r="AE28" s="23"/>
      <c r="AF28" s="23"/>
      <c r="AG28" s="23"/>
      <c r="AH28" s="23"/>
      <c r="AI28" s="23"/>
      <c r="AJ28" s="23"/>
      <c r="AK28" s="23"/>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row>
    <row r="29" spans="1:227" ht="68.25" customHeight="1">
      <c r="A29" s="29" t="s">
        <v>73</v>
      </c>
      <c r="B29" s="25"/>
      <c r="C29" s="13">
        <f t="shared" si="0"/>
        <v>55000</v>
      </c>
      <c r="D29" s="13">
        <f t="shared" si="1"/>
        <v>55000</v>
      </c>
      <c r="E29" s="14"/>
      <c r="F29" s="13"/>
      <c r="G29" s="13"/>
      <c r="H29" s="30" t="s">
        <v>50</v>
      </c>
      <c r="I29" s="13">
        <v>55000</v>
      </c>
      <c r="J29" s="13">
        <v>55000</v>
      </c>
      <c r="K29" s="13"/>
      <c r="L29" s="13"/>
      <c r="M29" s="17">
        <f t="shared" si="2"/>
        <v>100</v>
      </c>
      <c r="N29" s="18"/>
      <c r="O29" s="27"/>
      <c r="P29" s="20"/>
      <c r="Q29" s="20"/>
      <c r="R29" s="21"/>
      <c r="S29" s="23"/>
      <c r="T29" s="23"/>
      <c r="U29" s="23"/>
      <c r="V29" s="23"/>
      <c r="W29" s="23"/>
      <c r="X29" s="23"/>
      <c r="Y29" s="23"/>
      <c r="Z29" s="23"/>
      <c r="AA29" s="23"/>
      <c r="AB29" s="23"/>
      <c r="AC29" s="23"/>
      <c r="AD29" s="23"/>
      <c r="AE29" s="23"/>
      <c r="AF29" s="23"/>
      <c r="AG29" s="23"/>
      <c r="AH29" s="23"/>
      <c r="AI29" s="23"/>
      <c r="AJ29" s="23"/>
      <c r="AK29" s="23"/>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row>
    <row r="30" spans="1:227" ht="230.25" customHeight="1">
      <c r="A30" s="29" t="s">
        <v>74</v>
      </c>
      <c r="B30" s="25"/>
      <c r="C30" s="13">
        <f t="shared" si="0"/>
        <v>23174372.439999998</v>
      </c>
      <c r="D30" s="13">
        <f t="shared" si="1"/>
        <v>18313890.8</v>
      </c>
      <c r="E30" s="14"/>
      <c r="F30" s="13"/>
      <c r="G30" s="13"/>
      <c r="H30" s="14"/>
      <c r="I30" s="13"/>
      <c r="J30" s="13"/>
      <c r="K30" s="13">
        <f>22310653.7+863718.74</f>
        <v>23174372.439999998</v>
      </c>
      <c r="L30" s="13">
        <f>17869043.7+444847.1</f>
        <v>18313890.8</v>
      </c>
      <c r="M30" s="17">
        <f t="shared" si="2"/>
        <v>79.02647999386345</v>
      </c>
      <c r="N30" s="18"/>
      <c r="O30" s="35" t="s">
        <v>75</v>
      </c>
      <c r="P30" s="20"/>
      <c r="Q30" s="20"/>
      <c r="R30" s="21"/>
      <c r="S30" s="23"/>
      <c r="T30" s="23"/>
      <c r="U30" s="23"/>
      <c r="V30" s="23"/>
      <c r="W30" s="23"/>
      <c r="X30" s="23"/>
      <c r="Y30" s="23"/>
      <c r="Z30" s="23"/>
      <c r="AA30" s="23"/>
      <c r="AB30" s="23"/>
      <c r="AC30" s="23"/>
      <c r="AD30" s="23"/>
      <c r="AE30" s="23"/>
      <c r="AF30" s="23"/>
      <c r="AG30" s="23"/>
      <c r="AH30" s="23"/>
      <c r="AI30" s="23"/>
      <c r="AJ30" s="23"/>
      <c r="AK30" s="23"/>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row>
    <row r="31" spans="1:227" ht="51.75" customHeight="1">
      <c r="A31" s="29" t="s">
        <v>76</v>
      </c>
      <c r="B31" s="25"/>
      <c r="C31" s="13">
        <f t="shared" si="0"/>
        <v>1979651</v>
      </c>
      <c r="D31" s="13">
        <f t="shared" si="1"/>
        <v>1131910</v>
      </c>
      <c r="E31" s="14"/>
      <c r="F31" s="13"/>
      <c r="G31" s="13"/>
      <c r="H31" s="14"/>
      <c r="I31" s="13"/>
      <c r="J31" s="13"/>
      <c r="K31" s="13">
        <v>1979651</v>
      </c>
      <c r="L31" s="13">
        <v>1131910</v>
      </c>
      <c r="M31" s="17">
        <f t="shared" si="2"/>
        <v>57.17724992940675</v>
      </c>
      <c r="N31" s="18"/>
      <c r="O31" s="27"/>
      <c r="P31" s="20"/>
      <c r="Q31" s="20"/>
      <c r="R31" s="21"/>
      <c r="S31" s="23"/>
      <c r="T31" s="23"/>
      <c r="U31" s="23"/>
      <c r="V31" s="23"/>
      <c r="W31" s="23"/>
      <c r="X31" s="23"/>
      <c r="Y31" s="23"/>
      <c r="Z31" s="23"/>
      <c r="AA31" s="23"/>
      <c r="AB31" s="23"/>
      <c r="AC31" s="23"/>
      <c r="AD31" s="23"/>
      <c r="AE31" s="23"/>
      <c r="AF31" s="23"/>
      <c r="AG31" s="23"/>
      <c r="AH31" s="23"/>
      <c r="AI31" s="23"/>
      <c r="AJ31" s="23"/>
      <c r="AK31" s="23"/>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row>
    <row r="32" spans="1:227" ht="56.25" customHeight="1">
      <c r="A32" s="29" t="s">
        <v>77</v>
      </c>
      <c r="B32" s="25"/>
      <c r="C32" s="13">
        <f t="shared" si="0"/>
        <v>500000</v>
      </c>
      <c r="D32" s="13">
        <f t="shared" si="1"/>
        <v>0</v>
      </c>
      <c r="E32" s="14"/>
      <c r="F32" s="13"/>
      <c r="G32" s="13"/>
      <c r="H32" s="30" t="s">
        <v>50</v>
      </c>
      <c r="I32" s="13">
        <v>500000</v>
      </c>
      <c r="J32" s="13"/>
      <c r="K32" s="13"/>
      <c r="L32" s="13"/>
      <c r="M32" s="17"/>
      <c r="N32" s="18"/>
      <c r="O32" s="27"/>
      <c r="P32" s="20"/>
      <c r="Q32" s="20"/>
      <c r="R32" s="21"/>
      <c r="S32" s="23"/>
      <c r="T32" s="23"/>
      <c r="U32" s="23"/>
      <c r="V32" s="23"/>
      <c r="W32" s="23"/>
      <c r="X32" s="23"/>
      <c r="Y32" s="23"/>
      <c r="Z32" s="23"/>
      <c r="AA32" s="23"/>
      <c r="AB32" s="23"/>
      <c r="AC32" s="23"/>
      <c r="AD32" s="23"/>
      <c r="AE32" s="23"/>
      <c r="AF32" s="23"/>
      <c r="AG32" s="23"/>
      <c r="AH32" s="23"/>
      <c r="AI32" s="23"/>
      <c r="AJ32" s="23"/>
      <c r="AK32" s="23"/>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row>
    <row r="33" spans="1:227" ht="122.25" customHeight="1">
      <c r="A33" s="29" t="s">
        <v>78</v>
      </c>
      <c r="B33" s="25"/>
      <c r="C33" s="13">
        <f t="shared" si="0"/>
        <v>6877709.06</v>
      </c>
      <c r="D33" s="13">
        <f t="shared" si="1"/>
        <v>1473187.6099999999</v>
      </c>
      <c r="E33" s="14"/>
      <c r="F33" s="13"/>
      <c r="G33" s="13"/>
      <c r="H33" s="14"/>
      <c r="I33" s="13"/>
      <c r="J33" s="13"/>
      <c r="K33" s="13">
        <f>3662488.83+3004742.6+210477.63</f>
        <v>6877709.06</v>
      </c>
      <c r="L33" s="13">
        <f>508758.41+917429.2+47000</f>
        <v>1473187.6099999999</v>
      </c>
      <c r="M33" s="17">
        <f aca="true" t="shared" si="3" ref="M33:M98">D33/C33*100</f>
        <v>21.41974307357514</v>
      </c>
      <c r="N33" s="18"/>
      <c r="O33" s="33" t="s">
        <v>79</v>
      </c>
      <c r="P33" s="20"/>
      <c r="Q33" s="20"/>
      <c r="R33" s="21"/>
      <c r="S33" s="23"/>
      <c r="T33" s="23"/>
      <c r="U33" s="23"/>
      <c r="V33" s="23"/>
      <c r="W33" s="23"/>
      <c r="X33" s="23"/>
      <c r="Y33" s="23"/>
      <c r="Z33" s="23"/>
      <c r="AA33" s="23"/>
      <c r="AB33" s="23"/>
      <c r="AC33" s="23"/>
      <c r="AD33" s="23"/>
      <c r="AE33" s="23"/>
      <c r="AF33" s="23"/>
      <c r="AG33" s="23"/>
      <c r="AH33" s="23"/>
      <c r="AI33" s="23"/>
      <c r="AJ33" s="23"/>
      <c r="AK33" s="23"/>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row>
    <row r="34" spans="1:227" ht="69.75" customHeight="1">
      <c r="A34" s="29" t="s">
        <v>80</v>
      </c>
      <c r="B34" s="25"/>
      <c r="C34" s="13">
        <f t="shared" si="0"/>
        <v>9723432.739999998</v>
      </c>
      <c r="D34" s="13">
        <f t="shared" si="1"/>
        <v>0</v>
      </c>
      <c r="E34" s="14"/>
      <c r="F34" s="13"/>
      <c r="G34" s="13"/>
      <c r="H34" s="30" t="s">
        <v>50</v>
      </c>
      <c r="I34" s="13">
        <v>8945558.12</v>
      </c>
      <c r="J34" s="13"/>
      <c r="K34" s="13">
        <v>777874.62</v>
      </c>
      <c r="L34" s="13"/>
      <c r="M34" s="17">
        <f t="shared" si="3"/>
        <v>0</v>
      </c>
      <c r="N34" s="18"/>
      <c r="O34" s="33" t="s">
        <v>81</v>
      </c>
      <c r="P34" s="20"/>
      <c r="Q34" s="20"/>
      <c r="R34" s="21"/>
      <c r="S34" s="23"/>
      <c r="T34" s="23"/>
      <c r="U34" s="23"/>
      <c r="V34" s="23"/>
      <c r="W34" s="23"/>
      <c r="X34" s="23"/>
      <c r="Y34" s="23"/>
      <c r="Z34" s="23"/>
      <c r="AA34" s="23"/>
      <c r="AB34" s="23"/>
      <c r="AC34" s="23"/>
      <c r="AD34" s="23"/>
      <c r="AE34" s="23"/>
      <c r="AF34" s="23"/>
      <c r="AG34" s="23"/>
      <c r="AH34" s="23"/>
      <c r="AI34" s="23"/>
      <c r="AJ34" s="23"/>
      <c r="AK34" s="23"/>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row>
    <row r="35" spans="1:227" ht="81" customHeight="1">
      <c r="A35" s="29" t="s">
        <v>82</v>
      </c>
      <c r="B35" s="25"/>
      <c r="C35" s="13">
        <f t="shared" si="0"/>
        <v>5391259.2</v>
      </c>
      <c r="D35" s="13">
        <f t="shared" si="1"/>
        <v>0</v>
      </c>
      <c r="E35" s="14"/>
      <c r="F35" s="13"/>
      <c r="G35" s="13"/>
      <c r="H35" s="36" t="s">
        <v>83</v>
      </c>
      <c r="I35" s="13">
        <v>2000000</v>
      </c>
      <c r="J35" s="13"/>
      <c r="K35" s="13">
        <v>3391259.2</v>
      </c>
      <c r="L35" s="13"/>
      <c r="M35" s="17">
        <f t="shared" si="3"/>
        <v>0</v>
      </c>
      <c r="N35" s="18"/>
      <c r="O35" s="33" t="s">
        <v>84</v>
      </c>
      <c r="P35" s="20"/>
      <c r="Q35" s="20"/>
      <c r="R35" s="21"/>
      <c r="S35" s="23"/>
      <c r="T35" s="23"/>
      <c r="U35" s="23"/>
      <c r="V35" s="23"/>
      <c r="W35" s="23"/>
      <c r="X35" s="23"/>
      <c r="Y35" s="23"/>
      <c r="Z35" s="23"/>
      <c r="AA35" s="23"/>
      <c r="AB35" s="23"/>
      <c r="AC35" s="23"/>
      <c r="AD35" s="23"/>
      <c r="AE35" s="23"/>
      <c r="AF35" s="23"/>
      <c r="AG35" s="23"/>
      <c r="AH35" s="23"/>
      <c r="AI35" s="23"/>
      <c r="AJ35" s="23"/>
      <c r="AK35" s="23"/>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row>
    <row r="36" spans="1:227" ht="82.5" customHeight="1">
      <c r="A36" s="29" t="s">
        <v>85</v>
      </c>
      <c r="B36" s="25"/>
      <c r="C36" s="13">
        <f t="shared" si="0"/>
        <v>2630179.5</v>
      </c>
      <c r="D36" s="13">
        <f t="shared" si="1"/>
        <v>2567960.2</v>
      </c>
      <c r="E36" s="14"/>
      <c r="F36" s="13"/>
      <c r="G36" s="13"/>
      <c r="H36" s="30" t="s">
        <v>50</v>
      </c>
      <c r="I36" s="13">
        <v>2630179.5</v>
      </c>
      <c r="J36" s="13">
        <v>2567960.2</v>
      </c>
      <c r="K36" s="13"/>
      <c r="L36" s="13"/>
      <c r="M36" s="17">
        <f t="shared" si="3"/>
        <v>97.63440860215054</v>
      </c>
      <c r="N36" s="18"/>
      <c r="O36" s="27"/>
      <c r="P36" s="20"/>
      <c r="Q36" s="20"/>
      <c r="R36" s="21"/>
      <c r="S36" s="23"/>
      <c r="T36" s="23"/>
      <c r="U36" s="23"/>
      <c r="V36" s="23"/>
      <c r="W36" s="23"/>
      <c r="X36" s="23"/>
      <c r="Y36" s="23"/>
      <c r="Z36" s="23"/>
      <c r="AA36" s="23"/>
      <c r="AB36" s="23"/>
      <c r="AC36" s="23"/>
      <c r="AD36" s="23"/>
      <c r="AE36" s="23"/>
      <c r="AF36" s="23"/>
      <c r="AG36" s="23"/>
      <c r="AH36" s="23"/>
      <c r="AI36" s="23"/>
      <c r="AJ36" s="23"/>
      <c r="AK36" s="23"/>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row>
    <row r="37" spans="1:227" ht="54" customHeight="1">
      <c r="A37" s="29" t="s">
        <v>86</v>
      </c>
      <c r="B37" s="25"/>
      <c r="C37" s="13">
        <f t="shared" si="0"/>
        <v>6578200</v>
      </c>
      <c r="D37" s="13">
        <f t="shared" si="1"/>
        <v>4602226.71</v>
      </c>
      <c r="E37" s="14"/>
      <c r="F37" s="13"/>
      <c r="G37" s="13"/>
      <c r="H37" s="14"/>
      <c r="I37" s="13"/>
      <c r="J37" s="13"/>
      <c r="K37" s="13">
        <v>6578200</v>
      </c>
      <c r="L37" s="13">
        <v>4602226.71</v>
      </c>
      <c r="M37" s="17">
        <f t="shared" si="3"/>
        <v>69.96179365175884</v>
      </c>
      <c r="N37" s="18"/>
      <c r="O37" s="27"/>
      <c r="P37" s="20"/>
      <c r="Q37" s="20"/>
      <c r="R37" s="21"/>
      <c r="S37" s="23"/>
      <c r="T37" s="23"/>
      <c r="U37" s="23"/>
      <c r="V37" s="23"/>
      <c r="W37" s="23"/>
      <c r="X37" s="23"/>
      <c r="Y37" s="23"/>
      <c r="Z37" s="23"/>
      <c r="AA37" s="23"/>
      <c r="AB37" s="23"/>
      <c r="AC37" s="23"/>
      <c r="AD37" s="23"/>
      <c r="AE37" s="23"/>
      <c r="AF37" s="23"/>
      <c r="AG37" s="23"/>
      <c r="AH37" s="23"/>
      <c r="AI37" s="23"/>
      <c r="AJ37" s="23"/>
      <c r="AK37" s="23"/>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row>
    <row r="38" spans="1:227" ht="51.75" customHeight="1">
      <c r="A38" s="29" t="s">
        <v>87</v>
      </c>
      <c r="B38" s="25"/>
      <c r="C38" s="13">
        <f t="shared" si="0"/>
        <v>184226.78</v>
      </c>
      <c r="D38" s="13">
        <f t="shared" si="1"/>
        <v>109305.9</v>
      </c>
      <c r="E38" s="14"/>
      <c r="F38" s="13"/>
      <c r="G38" s="13"/>
      <c r="H38" s="14"/>
      <c r="I38" s="13"/>
      <c r="J38" s="13"/>
      <c r="K38" s="13">
        <v>184226.78</v>
      </c>
      <c r="L38" s="13">
        <v>109305.9</v>
      </c>
      <c r="M38" s="17">
        <f t="shared" si="3"/>
        <v>59.33225343242714</v>
      </c>
      <c r="N38" s="18"/>
      <c r="O38" s="27"/>
      <c r="P38" s="20"/>
      <c r="Q38" s="20"/>
      <c r="R38" s="21"/>
      <c r="S38" s="23"/>
      <c r="T38" s="23"/>
      <c r="U38" s="23"/>
      <c r="V38" s="23"/>
      <c r="W38" s="23"/>
      <c r="X38" s="23"/>
      <c r="Y38" s="23"/>
      <c r="Z38" s="23"/>
      <c r="AA38" s="23"/>
      <c r="AB38" s="23"/>
      <c r="AC38" s="23"/>
      <c r="AD38" s="23"/>
      <c r="AE38" s="23"/>
      <c r="AF38" s="23"/>
      <c r="AG38" s="23"/>
      <c r="AH38" s="23"/>
      <c r="AI38" s="23"/>
      <c r="AJ38" s="23"/>
      <c r="AK38" s="23"/>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row>
    <row r="39" spans="1:227" ht="51.75" customHeight="1">
      <c r="A39" s="29" t="s">
        <v>88</v>
      </c>
      <c r="B39" s="25"/>
      <c r="C39" s="13">
        <f t="shared" si="0"/>
        <v>30000</v>
      </c>
      <c r="D39" s="13">
        <f t="shared" si="1"/>
        <v>0</v>
      </c>
      <c r="E39" s="14"/>
      <c r="F39" s="13"/>
      <c r="G39" s="13"/>
      <c r="H39" s="14"/>
      <c r="I39" s="13"/>
      <c r="J39" s="13"/>
      <c r="K39" s="13">
        <v>30000</v>
      </c>
      <c r="L39" s="13"/>
      <c r="M39" s="17">
        <f t="shared" si="3"/>
        <v>0</v>
      </c>
      <c r="N39" s="18"/>
      <c r="O39" s="27"/>
      <c r="P39" s="20"/>
      <c r="Q39" s="20"/>
      <c r="R39" s="21"/>
      <c r="S39" s="23"/>
      <c r="T39" s="23"/>
      <c r="U39" s="23"/>
      <c r="V39" s="23"/>
      <c r="W39" s="23"/>
      <c r="X39" s="23"/>
      <c r="Y39" s="23"/>
      <c r="Z39" s="23"/>
      <c r="AA39" s="23"/>
      <c r="AB39" s="23"/>
      <c r="AC39" s="23"/>
      <c r="AD39" s="23"/>
      <c r="AE39" s="23"/>
      <c r="AF39" s="23"/>
      <c r="AG39" s="23"/>
      <c r="AH39" s="23"/>
      <c r="AI39" s="23"/>
      <c r="AJ39" s="23"/>
      <c r="AK39" s="23"/>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row>
    <row r="40" spans="1:227" ht="51.75" customHeight="1">
      <c r="A40" s="29" t="s">
        <v>89</v>
      </c>
      <c r="B40" s="25"/>
      <c r="C40" s="13">
        <f t="shared" si="0"/>
        <v>519171.91</v>
      </c>
      <c r="D40" s="13">
        <f t="shared" si="1"/>
        <v>234688.13</v>
      </c>
      <c r="E40" s="14"/>
      <c r="F40" s="13"/>
      <c r="G40" s="13"/>
      <c r="H40" s="14"/>
      <c r="I40" s="13"/>
      <c r="J40" s="13"/>
      <c r="K40" s="13">
        <v>519171.91</v>
      </c>
      <c r="L40" s="13">
        <v>234688.13</v>
      </c>
      <c r="M40" s="17">
        <f t="shared" si="3"/>
        <v>45.20431970211948</v>
      </c>
      <c r="N40" s="18"/>
      <c r="O40" s="27"/>
      <c r="P40" s="20"/>
      <c r="Q40" s="20"/>
      <c r="R40" s="21"/>
      <c r="S40" s="23"/>
      <c r="T40" s="23"/>
      <c r="U40" s="23"/>
      <c r="V40" s="23"/>
      <c r="W40" s="23"/>
      <c r="X40" s="23"/>
      <c r="Y40" s="23"/>
      <c r="Z40" s="23"/>
      <c r="AA40" s="23"/>
      <c r="AB40" s="23"/>
      <c r="AC40" s="23"/>
      <c r="AD40" s="23"/>
      <c r="AE40" s="23"/>
      <c r="AF40" s="23"/>
      <c r="AG40" s="23"/>
      <c r="AH40" s="23"/>
      <c r="AI40" s="23"/>
      <c r="AJ40" s="23"/>
      <c r="AK40" s="23"/>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row>
    <row r="41" spans="1:227" ht="51.75" customHeight="1">
      <c r="A41" s="29" t="s">
        <v>90</v>
      </c>
      <c r="B41" s="25"/>
      <c r="C41" s="13">
        <f t="shared" si="0"/>
        <v>50000</v>
      </c>
      <c r="D41" s="13">
        <f t="shared" si="1"/>
        <v>0</v>
      </c>
      <c r="E41" s="14"/>
      <c r="F41" s="13"/>
      <c r="G41" s="13"/>
      <c r="H41" s="14"/>
      <c r="I41" s="13"/>
      <c r="J41" s="13"/>
      <c r="K41" s="13">
        <v>50000</v>
      </c>
      <c r="L41" s="13"/>
      <c r="M41" s="17">
        <f t="shared" si="3"/>
        <v>0</v>
      </c>
      <c r="N41" s="18"/>
      <c r="O41" s="27"/>
      <c r="P41" s="20"/>
      <c r="Q41" s="20"/>
      <c r="R41" s="21"/>
      <c r="S41" s="23"/>
      <c r="T41" s="23"/>
      <c r="U41" s="23"/>
      <c r="V41" s="23"/>
      <c r="W41" s="23"/>
      <c r="X41" s="23"/>
      <c r="Y41" s="23"/>
      <c r="Z41" s="23"/>
      <c r="AA41" s="23"/>
      <c r="AB41" s="23"/>
      <c r="AC41" s="23"/>
      <c r="AD41" s="23"/>
      <c r="AE41" s="23"/>
      <c r="AF41" s="23"/>
      <c r="AG41" s="23"/>
      <c r="AH41" s="23"/>
      <c r="AI41" s="23"/>
      <c r="AJ41" s="23"/>
      <c r="AK41" s="23"/>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row>
    <row r="42" spans="1:227" ht="81" customHeight="1">
      <c r="A42" s="29" t="s">
        <v>91</v>
      </c>
      <c r="B42" s="25"/>
      <c r="C42" s="13">
        <f t="shared" si="0"/>
        <v>250000</v>
      </c>
      <c r="D42" s="13">
        <f t="shared" si="1"/>
        <v>250000</v>
      </c>
      <c r="E42" s="14"/>
      <c r="F42" s="13"/>
      <c r="G42" s="13"/>
      <c r="H42" s="14" t="s">
        <v>92</v>
      </c>
      <c r="I42" s="13">
        <v>200000</v>
      </c>
      <c r="J42" s="13">
        <v>200000</v>
      </c>
      <c r="K42" s="13">
        <v>50000</v>
      </c>
      <c r="L42" s="13">
        <v>50000</v>
      </c>
      <c r="M42" s="17">
        <f t="shared" si="3"/>
        <v>100</v>
      </c>
      <c r="N42" s="18"/>
      <c r="O42" s="27"/>
      <c r="P42" s="20"/>
      <c r="Q42" s="20"/>
      <c r="R42" s="21"/>
      <c r="S42" s="23"/>
      <c r="T42" s="23"/>
      <c r="U42" s="23"/>
      <c r="V42" s="23"/>
      <c r="W42" s="23"/>
      <c r="X42" s="23"/>
      <c r="Y42" s="23"/>
      <c r="Z42" s="23"/>
      <c r="AA42" s="23"/>
      <c r="AB42" s="23"/>
      <c r="AC42" s="23"/>
      <c r="AD42" s="23"/>
      <c r="AE42" s="23"/>
      <c r="AF42" s="23"/>
      <c r="AG42" s="23"/>
      <c r="AH42" s="23"/>
      <c r="AI42" s="23"/>
      <c r="AJ42" s="23"/>
      <c r="AK42" s="23"/>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row>
    <row r="43" spans="1:227" s="4" customFormat="1" ht="118.5" customHeight="1">
      <c r="A43" s="24" t="s">
        <v>93</v>
      </c>
      <c r="B43" s="11" t="s">
        <v>94</v>
      </c>
      <c r="C43" s="13">
        <f t="shared" si="0"/>
        <v>3793400</v>
      </c>
      <c r="D43" s="13">
        <f t="shared" si="1"/>
        <v>2125805.87</v>
      </c>
      <c r="E43" s="14"/>
      <c r="F43" s="13"/>
      <c r="G43" s="13"/>
      <c r="H43" s="14"/>
      <c r="I43" s="13"/>
      <c r="J43" s="13"/>
      <c r="K43" s="13">
        <v>3793400</v>
      </c>
      <c r="L43" s="13">
        <v>2125805.87</v>
      </c>
      <c r="M43" s="17">
        <f t="shared" si="3"/>
        <v>56.039591659197555</v>
      </c>
      <c r="N43" s="18" t="s">
        <v>95</v>
      </c>
      <c r="O43" s="37" t="s">
        <v>96</v>
      </c>
      <c r="P43" s="21" t="s">
        <v>97</v>
      </c>
      <c r="Q43" s="21"/>
      <c r="R43" s="38" t="s">
        <v>98</v>
      </c>
      <c r="S43" s="23"/>
      <c r="T43" s="23"/>
      <c r="U43" s="23"/>
      <c r="V43" s="23"/>
      <c r="W43" s="23"/>
      <c r="X43" s="23"/>
      <c r="Y43" s="23"/>
      <c r="Z43" s="23"/>
      <c r="AA43" s="23"/>
      <c r="AB43" s="23"/>
      <c r="AC43" s="23"/>
      <c r="AD43" s="23"/>
      <c r="AE43" s="23"/>
      <c r="AF43" s="23"/>
      <c r="AG43" s="23"/>
      <c r="AH43" s="23"/>
      <c r="AI43" s="23"/>
      <c r="AJ43" s="23"/>
      <c r="AK43" s="23"/>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row>
    <row r="44" spans="1:227" s="4" customFormat="1" ht="105" customHeight="1">
      <c r="A44" s="39" t="s">
        <v>99</v>
      </c>
      <c r="B44" s="11"/>
      <c r="C44" s="13">
        <f t="shared" si="0"/>
        <v>1310600</v>
      </c>
      <c r="D44" s="13">
        <f t="shared" si="1"/>
        <v>0</v>
      </c>
      <c r="E44" s="14"/>
      <c r="F44" s="13"/>
      <c r="G44" s="13"/>
      <c r="H44" s="14"/>
      <c r="I44" s="26">
        <v>1310600</v>
      </c>
      <c r="J44" s="13"/>
      <c r="K44" s="13"/>
      <c r="L44" s="13"/>
      <c r="M44" s="17">
        <f t="shared" si="3"/>
        <v>0</v>
      </c>
      <c r="N44" s="18" t="s">
        <v>100</v>
      </c>
      <c r="O44" s="40"/>
      <c r="P44" s="21" t="s">
        <v>97</v>
      </c>
      <c r="Q44" s="21"/>
      <c r="R44" s="38"/>
      <c r="S44" s="23"/>
      <c r="T44" s="23"/>
      <c r="U44" s="23"/>
      <c r="V44" s="23"/>
      <c r="W44" s="23"/>
      <c r="X44" s="23"/>
      <c r="Y44" s="23"/>
      <c r="Z44" s="23"/>
      <c r="AA44" s="23"/>
      <c r="AB44" s="23"/>
      <c r="AC44" s="23"/>
      <c r="AD44" s="23"/>
      <c r="AE44" s="23"/>
      <c r="AF44" s="23"/>
      <c r="AG44" s="23"/>
      <c r="AH44" s="23"/>
      <c r="AI44" s="23"/>
      <c r="AJ44" s="23"/>
      <c r="AK44" s="23"/>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row>
    <row r="45" spans="1:227" s="4" customFormat="1" ht="115.5" customHeight="1">
      <c r="A45" s="39" t="s">
        <v>101</v>
      </c>
      <c r="B45" s="11"/>
      <c r="C45" s="13">
        <f t="shared" si="0"/>
        <v>14130434.78</v>
      </c>
      <c r="D45" s="13">
        <f t="shared" si="1"/>
        <v>0</v>
      </c>
      <c r="E45" s="14"/>
      <c r="F45" s="13"/>
      <c r="G45" s="13"/>
      <c r="H45" s="14"/>
      <c r="I45" s="26">
        <v>13000000</v>
      </c>
      <c r="J45" s="13"/>
      <c r="K45" s="13">
        <v>1130434.78</v>
      </c>
      <c r="L45" s="13"/>
      <c r="M45" s="17">
        <f t="shared" si="3"/>
        <v>0</v>
      </c>
      <c r="N45" s="18" t="s">
        <v>102</v>
      </c>
      <c r="O45" s="40"/>
      <c r="P45" s="21" t="s">
        <v>97</v>
      </c>
      <c r="Q45" s="21"/>
      <c r="R45" s="38"/>
      <c r="S45" s="23"/>
      <c r="T45" s="23"/>
      <c r="U45" s="23"/>
      <c r="V45" s="23"/>
      <c r="W45" s="23"/>
      <c r="X45" s="23"/>
      <c r="Y45" s="23"/>
      <c r="Z45" s="23"/>
      <c r="AA45" s="23"/>
      <c r="AB45" s="23"/>
      <c r="AC45" s="23"/>
      <c r="AD45" s="23"/>
      <c r="AE45" s="23"/>
      <c r="AF45" s="23"/>
      <c r="AG45" s="23"/>
      <c r="AH45" s="23"/>
      <c r="AI45" s="23"/>
      <c r="AJ45" s="23"/>
      <c r="AK45" s="23"/>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row>
    <row r="46" spans="1:227" s="4" customFormat="1" ht="69" customHeight="1">
      <c r="A46" s="24" t="s">
        <v>103</v>
      </c>
      <c r="B46" s="11"/>
      <c r="C46" s="13">
        <f t="shared" si="0"/>
        <v>712364.19</v>
      </c>
      <c r="D46" s="13">
        <f t="shared" si="1"/>
        <v>321884</v>
      </c>
      <c r="E46" s="14"/>
      <c r="F46" s="13"/>
      <c r="G46" s="13"/>
      <c r="H46" s="14"/>
      <c r="I46" s="13"/>
      <c r="J46" s="13"/>
      <c r="K46" s="13">
        <v>712364.19</v>
      </c>
      <c r="L46" s="41">
        <v>321884</v>
      </c>
      <c r="M46" s="17">
        <f t="shared" si="3"/>
        <v>45.185314550974276</v>
      </c>
      <c r="N46" s="42" t="s">
        <v>104</v>
      </c>
      <c r="O46" s="42"/>
      <c r="P46" s="21" t="s">
        <v>97</v>
      </c>
      <c r="Q46" s="21"/>
      <c r="R46" s="38"/>
      <c r="S46" s="23"/>
      <c r="T46" s="23"/>
      <c r="U46" s="23"/>
      <c r="V46" s="23"/>
      <c r="W46" s="23"/>
      <c r="X46" s="23"/>
      <c r="Y46" s="23"/>
      <c r="Z46" s="23"/>
      <c r="AA46" s="23"/>
      <c r="AB46" s="23"/>
      <c r="AC46" s="23"/>
      <c r="AD46" s="23"/>
      <c r="AE46" s="23"/>
      <c r="AF46" s="23"/>
      <c r="AG46" s="23"/>
      <c r="AH46" s="23"/>
      <c r="AI46" s="23"/>
      <c r="AJ46" s="23"/>
      <c r="AK46" s="23"/>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row>
    <row r="47" spans="1:227" s="44" customFormat="1" ht="16.5" customHeight="1">
      <c r="A47" s="24" t="s">
        <v>105</v>
      </c>
      <c r="B47" s="11" t="s">
        <v>106</v>
      </c>
      <c r="C47" s="13">
        <f t="shared" si="0"/>
        <v>260310</v>
      </c>
      <c r="D47" s="13">
        <f t="shared" si="1"/>
        <v>260310</v>
      </c>
      <c r="E47" s="14"/>
      <c r="F47" s="13"/>
      <c r="G47" s="13"/>
      <c r="H47" s="14"/>
      <c r="I47" s="13">
        <v>260310</v>
      </c>
      <c r="J47" s="13">
        <v>260310</v>
      </c>
      <c r="K47" s="13">
        <v>0</v>
      </c>
      <c r="L47" s="13">
        <v>0</v>
      </c>
      <c r="M47" s="17">
        <f t="shared" si="3"/>
        <v>100</v>
      </c>
      <c r="N47" s="18"/>
      <c r="O47" s="42"/>
      <c r="P47" s="21"/>
      <c r="Q47" s="21"/>
      <c r="R47" s="38" t="s">
        <v>107</v>
      </c>
      <c r="S47" s="43"/>
      <c r="T47" s="43"/>
      <c r="U47" s="43"/>
      <c r="V47" s="43"/>
      <c r="W47" s="43"/>
      <c r="X47" s="43"/>
      <c r="Y47" s="43"/>
      <c r="Z47" s="43"/>
      <c r="AA47" s="43"/>
      <c r="AB47" s="43"/>
      <c r="AC47" s="43"/>
      <c r="AD47" s="43"/>
      <c r="AE47" s="43"/>
      <c r="AF47" s="43"/>
      <c r="AG47" s="43"/>
      <c r="AH47" s="43"/>
      <c r="AI47" s="43"/>
      <c r="AJ47" s="43"/>
      <c r="AK47" s="43"/>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row>
    <row r="48" spans="1:227" s="44" customFormat="1" ht="33" customHeight="1">
      <c r="A48" s="24" t="s">
        <v>108</v>
      </c>
      <c r="B48" s="11"/>
      <c r="C48" s="13">
        <f t="shared" si="0"/>
        <v>44055184.63</v>
      </c>
      <c r="D48" s="13">
        <f t="shared" si="1"/>
        <v>35098178.92</v>
      </c>
      <c r="E48" s="14"/>
      <c r="F48" s="13"/>
      <c r="G48" s="13"/>
      <c r="H48" s="14"/>
      <c r="I48" s="13"/>
      <c r="J48" s="13"/>
      <c r="K48" s="13">
        <v>44055184.63</v>
      </c>
      <c r="L48" s="13">
        <v>35098178.92</v>
      </c>
      <c r="M48" s="17">
        <f t="shared" si="3"/>
        <v>79.6686683185511</v>
      </c>
      <c r="N48" s="18" t="s">
        <v>109</v>
      </c>
      <c r="O48" s="42"/>
      <c r="P48" s="21"/>
      <c r="Q48" s="21"/>
      <c r="R48" s="38"/>
      <c r="S48" s="43"/>
      <c r="T48" s="43"/>
      <c r="U48" s="43"/>
      <c r="V48" s="43"/>
      <c r="W48" s="43"/>
      <c r="X48" s="43"/>
      <c r="Y48" s="43"/>
      <c r="Z48" s="43"/>
      <c r="AA48" s="43"/>
      <c r="AB48" s="43"/>
      <c r="AC48" s="43"/>
      <c r="AD48" s="43"/>
      <c r="AE48" s="43"/>
      <c r="AF48" s="43"/>
      <c r="AG48" s="43"/>
      <c r="AH48" s="43"/>
      <c r="AI48" s="43"/>
      <c r="AJ48" s="43"/>
      <c r="AK48" s="43"/>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row>
    <row r="49" spans="1:227" s="44" customFormat="1" ht="46.5" customHeight="1">
      <c r="A49" s="24" t="s">
        <v>110</v>
      </c>
      <c r="B49" s="11"/>
      <c r="C49" s="13">
        <f t="shared" si="0"/>
        <v>1341638.57</v>
      </c>
      <c r="D49" s="13">
        <f t="shared" si="1"/>
        <v>0</v>
      </c>
      <c r="E49" s="14"/>
      <c r="F49" s="13"/>
      <c r="G49" s="13"/>
      <c r="H49" s="14"/>
      <c r="I49" s="13">
        <v>939147</v>
      </c>
      <c r="J49" s="13">
        <v>0</v>
      </c>
      <c r="K49" s="13">
        <v>402491.57</v>
      </c>
      <c r="L49" s="13">
        <v>0</v>
      </c>
      <c r="M49" s="17">
        <f t="shared" si="3"/>
        <v>0</v>
      </c>
      <c r="N49" s="18" t="s">
        <v>109</v>
      </c>
      <c r="O49" s="42"/>
      <c r="P49" s="21"/>
      <c r="Q49" s="21"/>
      <c r="R49" s="38"/>
      <c r="S49" s="43"/>
      <c r="T49" s="43"/>
      <c r="U49" s="43"/>
      <c r="V49" s="43"/>
      <c r="W49" s="43"/>
      <c r="X49" s="43"/>
      <c r="Y49" s="43"/>
      <c r="Z49" s="43"/>
      <c r="AA49" s="43"/>
      <c r="AB49" s="43"/>
      <c r="AC49" s="43"/>
      <c r="AD49" s="43"/>
      <c r="AE49" s="43"/>
      <c r="AF49" s="43"/>
      <c r="AG49" s="43"/>
      <c r="AH49" s="43"/>
      <c r="AI49" s="43"/>
      <c r="AJ49" s="43"/>
      <c r="AK49" s="43"/>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row>
    <row r="50" spans="1:227" s="44" customFormat="1" ht="34.5" customHeight="1">
      <c r="A50" s="24" t="s">
        <v>111</v>
      </c>
      <c r="B50" s="11"/>
      <c r="C50" s="13">
        <f t="shared" si="0"/>
        <v>122504.35</v>
      </c>
      <c r="D50" s="13">
        <f t="shared" si="1"/>
        <v>65487.73</v>
      </c>
      <c r="E50" s="14"/>
      <c r="F50" s="13"/>
      <c r="G50" s="13"/>
      <c r="H50" s="14"/>
      <c r="I50" s="13"/>
      <c r="J50" s="13"/>
      <c r="K50" s="13">
        <v>122504.35</v>
      </c>
      <c r="L50" s="13">
        <v>65487.73</v>
      </c>
      <c r="M50" s="17">
        <f t="shared" si="3"/>
        <v>53.457473142790434</v>
      </c>
      <c r="N50" s="18" t="s">
        <v>109</v>
      </c>
      <c r="O50" s="42"/>
      <c r="P50" s="21"/>
      <c r="Q50" s="21"/>
      <c r="R50" s="38"/>
      <c r="S50" s="43"/>
      <c r="T50" s="43"/>
      <c r="U50" s="43"/>
      <c r="V50" s="43"/>
      <c r="W50" s="43"/>
      <c r="X50" s="43"/>
      <c r="Y50" s="43"/>
      <c r="Z50" s="43"/>
      <c r="AA50" s="43"/>
      <c r="AB50" s="43"/>
      <c r="AC50" s="43"/>
      <c r="AD50" s="43"/>
      <c r="AE50" s="43"/>
      <c r="AF50" s="43"/>
      <c r="AG50" s="43"/>
      <c r="AH50" s="43"/>
      <c r="AI50" s="43"/>
      <c r="AJ50" s="43"/>
      <c r="AK50" s="43"/>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row>
    <row r="51" spans="1:227" s="44" customFormat="1" ht="36.75" customHeight="1">
      <c r="A51" s="24" t="s">
        <v>112</v>
      </c>
      <c r="B51" s="11"/>
      <c r="C51" s="13">
        <f t="shared" si="0"/>
        <v>1083501.49</v>
      </c>
      <c r="D51" s="13">
        <f t="shared" si="1"/>
        <v>863370.35</v>
      </c>
      <c r="E51" s="14"/>
      <c r="F51" s="13"/>
      <c r="G51" s="13"/>
      <c r="H51" s="14"/>
      <c r="I51" s="13"/>
      <c r="J51" s="13"/>
      <c r="K51" s="13">
        <v>1083501.49</v>
      </c>
      <c r="L51" s="13">
        <v>863370.35</v>
      </c>
      <c r="M51" s="17">
        <f t="shared" si="3"/>
        <v>79.68335604226996</v>
      </c>
      <c r="N51" s="18" t="s">
        <v>109</v>
      </c>
      <c r="O51" s="42"/>
      <c r="P51" s="21"/>
      <c r="Q51" s="21"/>
      <c r="R51" s="38"/>
      <c r="S51" s="43"/>
      <c r="T51" s="43"/>
      <c r="U51" s="43"/>
      <c r="V51" s="43"/>
      <c r="W51" s="43"/>
      <c r="X51" s="43"/>
      <c r="Y51" s="43"/>
      <c r="Z51" s="43"/>
      <c r="AA51" s="43"/>
      <c r="AB51" s="43"/>
      <c r="AC51" s="43"/>
      <c r="AD51" s="43"/>
      <c r="AE51" s="43"/>
      <c r="AF51" s="43"/>
      <c r="AG51" s="43"/>
      <c r="AH51" s="43"/>
      <c r="AI51" s="43"/>
      <c r="AJ51" s="43"/>
      <c r="AK51" s="43"/>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row>
    <row r="52" spans="1:227" s="44" customFormat="1" ht="16.5" customHeight="1">
      <c r="A52" s="24" t="s">
        <v>113</v>
      </c>
      <c r="B52" s="11"/>
      <c r="C52" s="13">
        <f t="shared" si="0"/>
        <v>381195.65</v>
      </c>
      <c r="D52" s="13">
        <f t="shared" si="1"/>
        <v>381195.65</v>
      </c>
      <c r="E52" s="14"/>
      <c r="F52" s="13"/>
      <c r="G52" s="13"/>
      <c r="H52" s="14"/>
      <c r="I52" s="13">
        <v>350700</v>
      </c>
      <c r="J52" s="13">
        <v>350700</v>
      </c>
      <c r="K52" s="13">
        <v>30495.65</v>
      </c>
      <c r="L52" s="13">
        <v>30495.65</v>
      </c>
      <c r="M52" s="17">
        <f t="shared" si="3"/>
        <v>100</v>
      </c>
      <c r="N52" s="18"/>
      <c r="O52" s="42"/>
      <c r="P52" s="21"/>
      <c r="Q52" s="21"/>
      <c r="R52" s="38"/>
      <c r="S52" s="43"/>
      <c r="T52" s="43"/>
      <c r="U52" s="43"/>
      <c r="V52" s="43"/>
      <c r="W52" s="43"/>
      <c r="X52" s="43"/>
      <c r="Y52" s="43"/>
      <c r="Z52" s="43"/>
      <c r="AA52" s="43"/>
      <c r="AB52" s="43"/>
      <c r="AC52" s="43"/>
      <c r="AD52" s="43"/>
      <c r="AE52" s="43"/>
      <c r="AF52" s="43"/>
      <c r="AG52" s="43"/>
      <c r="AH52" s="43"/>
      <c r="AI52" s="43"/>
      <c r="AJ52" s="43"/>
      <c r="AK52" s="43"/>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row>
    <row r="53" spans="1:227" s="44" customFormat="1" ht="41.25" customHeight="1">
      <c r="A53" s="24" t="s">
        <v>114</v>
      </c>
      <c r="B53" s="11"/>
      <c r="C53" s="13">
        <f t="shared" si="0"/>
        <v>570205.74</v>
      </c>
      <c r="D53" s="13">
        <f t="shared" si="1"/>
        <v>285033.5</v>
      </c>
      <c r="E53" s="14"/>
      <c r="F53" s="13"/>
      <c r="G53" s="13"/>
      <c r="H53" s="14"/>
      <c r="I53" s="13">
        <v>23605.74</v>
      </c>
      <c r="J53" s="13">
        <v>11800</v>
      </c>
      <c r="K53" s="13">
        <v>546600</v>
      </c>
      <c r="L53" s="13">
        <v>273233.5</v>
      </c>
      <c r="M53" s="17">
        <f t="shared" si="3"/>
        <v>49.987834215769205</v>
      </c>
      <c r="N53" s="18" t="s">
        <v>109</v>
      </c>
      <c r="O53" s="18"/>
      <c r="P53" s="20"/>
      <c r="Q53" s="21"/>
      <c r="R53" s="38"/>
      <c r="S53" s="43"/>
      <c r="T53" s="43"/>
      <c r="U53" s="43"/>
      <c r="V53" s="43"/>
      <c r="W53" s="43"/>
      <c r="X53" s="43"/>
      <c r="Y53" s="43"/>
      <c r="Z53" s="43"/>
      <c r="AA53" s="43"/>
      <c r="AB53" s="43"/>
      <c r="AC53" s="43"/>
      <c r="AD53" s="43"/>
      <c r="AE53" s="43"/>
      <c r="AF53" s="43"/>
      <c r="AG53" s="43"/>
      <c r="AH53" s="43"/>
      <c r="AI53" s="43"/>
      <c r="AJ53" s="43"/>
      <c r="AK53" s="43"/>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row>
    <row r="54" spans="1:227" s="4" customFormat="1" ht="84" customHeight="1">
      <c r="A54" s="24" t="s">
        <v>115</v>
      </c>
      <c r="B54" s="11" t="s">
        <v>116</v>
      </c>
      <c r="C54" s="13">
        <f t="shared" si="0"/>
        <v>504129.5</v>
      </c>
      <c r="D54" s="13">
        <f t="shared" si="1"/>
        <v>504129.5</v>
      </c>
      <c r="E54" s="14"/>
      <c r="F54" s="13"/>
      <c r="G54" s="13"/>
      <c r="H54" s="14"/>
      <c r="I54" s="13"/>
      <c r="J54" s="13"/>
      <c r="K54" s="13">
        <v>504129.5</v>
      </c>
      <c r="L54" s="13">
        <v>504129.5</v>
      </c>
      <c r="M54" s="17">
        <f t="shared" si="3"/>
        <v>100</v>
      </c>
      <c r="N54" s="18"/>
      <c r="O54" s="18"/>
      <c r="P54" s="20"/>
      <c r="Q54" s="21"/>
      <c r="R54" s="38"/>
      <c r="S54" s="23"/>
      <c r="T54" s="23"/>
      <c r="U54" s="23"/>
      <c r="V54" s="23"/>
      <c r="W54" s="23"/>
      <c r="X54" s="23"/>
      <c r="Y54" s="23"/>
      <c r="Z54" s="23"/>
      <c r="AA54" s="23"/>
      <c r="AB54" s="23"/>
      <c r="AC54" s="23"/>
      <c r="AD54" s="23"/>
      <c r="AE54" s="23"/>
      <c r="AF54" s="23"/>
      <c r="AG54" s="23"/>
      <c r="AH54" s="23"/>
      <c r="AI54" s="23"/>
      <c r="AJ54" s="23"/>
      <c r="AK54" s="23"/>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row>
    <row r="55" spans="1:227" ht="180.75" customHeight="1">
      <c r="A55" s="24" t="s">
        <v>117</v>
      </c>
      <c r="B55" s="11"/>
      <c r="C55" s="13">
        <f t="shared" si="0"/>
        <v>718200</v>
      </c>
      <c r="D55" s="13">
        <f t="shared" si="1"/>
        <v>718200</v>
      </c>
      <c r="E55" s="14"/>
      <c r="F55" s="26">
        <v>345889.53</v>
      </c>
      <c r="G55" s="13">
        <v>345889.53</v>
      </c>
      <c r="H55" s="14" t="s">
        <v>118</v>
      </c>
      <c r="I55" s="26">
        <v>181652.97</v>
      </c>
      <c r="J55" s="13">
        <v>181652.97</v>
      </c>
      <c r="K55" s="13">
        <v>190657.5</v>
      </c>
      <c r="L55" s="13">
        <v>190657.5</v>
      </c>
      <c r="M55" s="17">
        <f t="shared" si="3"/>
        <v>100</v>
      </c>
      <c r="N55" s="18" t="s">
        <v>119</v>
      </c>
      <c r="O55" s="18"/>
      <c r="P55" s="20"/>
      <c r="Q55" s="20"/>
      <c r="R55" s="38" t="s">
        <v>120</v>
      </c>
      <c r="S55" s="23"/>
      <c r="T55" s="23"/>
      <c r="U55" s="23"/>
      <c r="V55" s="23"/>
      <c r="W55" s="23"/>
      <c r="X55" s="23"/>
      <c r="Y55" s="23"/>
      <c r="Z55" s="23"/>
      <c r="AA55" s="23"/>
      <c r="AB55" s="23"/>
      <c r="AC55" s="23"/>
      <c r="AD55" s="23"/>
      <c r="AE55" s="23"/>
      <c r="AF55" s="23"/>
      <c r="AG55" s="23"/>
      <c r="AH55" s="23"/>
      <c r="AI55" s="23"/>
      <c r="AJ55" s="23"/>
      <c r="AK55" s="23"/>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row>
    <row r="56" spans="1:230" s="44" customFormat="1" ht="61.5" customHeight="1">
      <c r="A56" s="24" t="s">
        <v>121</v>
      </c>
      <c r="B56" s="11" t="s">
        <v>122</v>
      </c>
      <c r="C56" s="13">
        <f t="shared" si="0"/>
        <v>130000</v>
      </c>
      <c r="D56" s="13">
        <f t="shared" si="1"/>
        <v>116205.4</v>
      </c>
      <c r="E56" s="14"/>
      <c r="F56" s="13"/>
      <c r="G56" s="13"/>
      <c r="H56" s="14"/>
      <c r="I56" s="13"/>
      <c r="J56" s="13"/>
      <c r="K56" s="13">
        <v>130000</v>
      </c>
      <c r="L56" s="13">
        <v>116205.4</v>
      </c>
      <c r="M56" s="17">
        <f t="shared" si="3"/>
        <v>89.38876923076923</v>
      </c>
      <c r="N56" s="18" t="s">
        <v>109</v>
      </c>
      <c r="O56" s="18"/>
      <c r="P56" s="20"/>
      <c r="Q56" s="20"/>
      <c r="R56" s="38" t="s">
        <v>107</v>
      </c>
      <c r="S56" s="43"/>
      <c r="T56" s="43"/>
      <c r="U56" s="43"/>
      <c r="V56" s="43"/>
      <c r="W56" s="43"/>
      <c r="X56" s="43"/>
      <c r="Y56" s="43"/>
      <c r="Z56" s="43"/>
      <c r="AA56" s="43"/>
      <c r="AB56" s="43"/>
      <c r="AC56" s="43"/>
      <c r="AD56" s="43"/>
      <c r="AE56" s="43"/>
      <c r="AF56" s="43"/>
      <c r="AG56" s="43"/>
      <c r="AH56" s="43"/>
      <c r="AI56" s="43"/>
      <c r="AJ56" s="43"/>
      <c r="AK56" s="43"/>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6"/>
      <c r="HV56" s="46"/>
    </row>
    <row r="57" spans="1:230" s="44" customFormat="1" ht="48.75" customHeight="1">
      <c r="A57" s="24" t="s">
        <v>123</v>
      </c>
      <c r="B57" s="11"/>
      <c r="C57" s="13">
        <f t="shared" si="0"/>
        <v>20000</v>
      </c>
      <c r="D57" s="13">
        <f t="shared" si="1"/>
        <v>0</v>
      </c>
      <c r="E57" s="14"/>
      <c r="F57" s="13"/>
      <c r="G57" s="13"/>
      <c r="H57" s="14"/>
      <c r="I57" s="47"/>
      <c r="J57" s="48"/>
      <c r="K57" s="13">
        <v>20000</v>
      </c>
      <c r="L57" s="14"/>
      <c r="M57" s="17">
        <f t="shared" si="3"/>
        <v>0</v>
      </c>
      <c r="N57" s="18" t="s">
        <v>124</v>
      </c>
      <c r="O57" s="49"/>
      <c r="P57" s="20"/>
      <c r="Q57" s="20"/>
      <c r="R57" s="38"/>
      <c r="S57" s="43"/>
      <c r="T57" s="43"/>
      <c r="U57" s="43"/>
      <c r="V57" s="43"/>
      <c r="W57" s="43"/>
      <c r="X57" s="43"/>
      <c r="Y57" s="43"/>
      <c r="Z57" s="43"/>
      <c r="AA57" s="43"/>
      <c r="AB57" s="43"/>
      <c r="AC57" s="43"/>
      <c r="AD57" s="43"/>
      <c r="AE57" s="43"/>
      <c r="AF57" s="43"/>
      <c r="AG57" s="43"/>
      <c r="AH57" s="43"/>
      <c r="AI57" s="43"/>
      <c r="AJ57" s="43"/>
      <c r="AK57" s="43"/>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6"/>
      <c r="HV57" s="46"/>
    </row>
    <row r="58" spans="1:227" ht="163.5" customHeight="1">
      <c r="A58" s="11" t="s">
        <v>125</v>
      </c>
      <c r="B58" s="11" t="s">
        <v>126</v>
      </c>
      <c r="C58" s="13">
        <f t="shared" si="0"/>
        <v>298865</v>
      </c>
      <c r="D58" s="13">
        <f t="shared" si="1"/>
        <v>0</v>
      </c>
      <c r="E58" s="14"/>
      <c r="F58" s="13"/>
      <c r="G58" s="13"/>
      <c r="H58" s="14" t="s">
        <v>127</v>
      </c>
      <c r="I58" s="13">
        <v>217865</v>
      </c>
      <c r="J58" s="13"/>
      <c r="K58" s="13">
        <v>81000</v>
      </c>
      <c r="L58" s="13"/>
      <c r="M58" s="17">
        <f t="shared" si="3"/>
        <v>0</v>
      </c>
      <c r="N58" s="18" t="s">
        <v>128</v>
      </c>
      <c r="O58" s="18"/>
      <c r="P58" s="20"/>
      <c r="Q58" s="20"/>
      <c r="R58" s="38" t="s">
        <v>120</v>
      </c>
      <c r="S58" s="23"/>
      <c r="T58" s="23"/>
      <c r="U58" s="23"/>
      <c r="V58" s="23"/>
      <c r="W58" s="23"/>
      <c r="X58" s="23"/>
      <c r="Y58" s="23"/>
      <c r="Z58" s="23"/>
      <c r="AA58" s="23"/>
      <c r="AB58" s="23"/>
      <c r="AC58" s="23"/>
      <c r="AD58" s="23"/>
      <c r="AE58" s="23"/>
      <c r="AF58" s="23"/>
      <c r="AG58" s="23"/>
      <c r="AH58" s="23"/>
      <c r="AI58" s="23"/>
      <c r="AJ58" s="23"/>
      <c r="AK58" s="23"/>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row>
    <row r="59" spans="1:227" s="4" customFormat="1" ht="144" customHeight="1">
      <c r="A59" s="24" t="s">
        <v>129</v>
      </c>
      <c r="B59" s="11" t="s">
        <v>130</v>
      </c>
      <c r="C59" s="13">
        <f t="shared" si="0"/>
        <v>307000</v>
      </c>
      <c r="D59" s="13">
        <f t="shared" si="1"/>
        <v>0</v>
      </c>
      <c r="E59" s="14"/>
      <c r="F59" s="13"/>
      <c r="G59" s="13"/>
      <c r="H59" s="14"/>
      <c r="I59" s="13"/>
      <c r="J59" s="13"/>
      <c r="K59" s="13">
        <v>307000</v>
      </c>
      <c r="L59" s="13"/>
      <c r="M59" s="17">
        <f t="shared" si="3"/>
        <v>0</v>
      </c>
      <c r="N59" s="18"/>
      <c r="O59" s="49"/>
      <c r="P59" s="21"/>
      <c r="Q59" s="21"/>
      <c r="R59" s="22" t="s">
        <v>131</v>
      </c>
      <c r="S59" s="23"/>
      <c r="T59" s="23"/>
      <c r="U59" s="23"/>
      <c r="V59" s="23"/>
      <c r="W59" s="23"/>
      <c r="X59" s="23"/>
      <c r="Y59" s="23"/>
      <c r="Z59" s="23"/>
      <c r="AA59" s="23"/>
      <c r="AB59" s="23"/>
      <c r="AC59" s="23"/>
      <c r="AD59" s="23"/>
      <c r="AE59" s="23"/>
      <c r="AF59" s="23"/>
      <c r="AG59" s="23"/>
      <c r="AH59" s="23"/>
      <c r="AI59" s="23"/>
      <c r="AJ59" s="23"/>
      <c r="AK59" s="23"/>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row>
    <row r="60" spans="1:227" s="4" customFormat="1" ht="117.75" customHeight="1">
      <c r="A60" s="12" t="s">
        <v>132</v>
      </c>
      <c r="B60" s="11" t="s">
        <v>133</v>
      </c>
      <c r="C60" s="13">
        <f t="shared" si="0"/>
        <v>1508852.2000000002</v>
      </c>
      <c r="D60" s="13">
        <f t="shared" si="1"/>
        <v>0</v>
      </c>
      <c r="E60" s="14" t="s">
        <v>134</v>
      </c>
      <c r="F60" s="13">
        <v>255771.1</v>
      </c>
      <c r="G60" s="13"/>
      <c r="H60" s="14" t="s">
        <v>135</v>
      </c>
      <c r="I60" s="13">
        <v>1098081.1</v>
      </c>
      <c r="J60" s="13"/>
      <c r="K60" s="13">
        <v>155000</v>
      </c>
      <c r="L60" s="13"/>
      <c r="M60" s="17">
        <f t="shared" si="3"/>
        <v>0</v>
      </c>
      <c r="N60" s="18"/>
      <c r="O60" s="18"/>
      <c r="P60" s="20"/>
      <c r="Q60" s="21"/>
      <c r="R60" s="38" t="s">
        <v>98</v>
      </c>
      <c r="S60" s="23"/>
      <c r="T60" s="23"/>
      <c r="U60" s="23"/>
      <c r="V60" s="23"/>
      <c r="W60" s="23"/>
      <c r="X60" s="23"/>
      <c r="Y60" s="23"/>
      <c r="Z60" s="23"/>
      <c r="AA60" s="23"/>
      <c r="AB60" s="23"/>
      <c r="AC60" s="23"/>
      <c r="AD60" s="23"/>
      <c r="AE60" s="23"/>
      <c r="AF60" s="23"/>
      <c r="AG60" s="23"/>
      <c r="AH60" s="23"/>
      <c r="AI60" s="23"/>
      <c r="AJ60" s="23"/>
      <c r="AK60" s="23"/>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row>
    <row r="61" spans="1:37" ht="75" customHeight="1">
      <c r="A61" s="11" t="s">
        <v>136</v>
      </c>
      <c r="B61" s="11" t="s">
        <v>137</v>
      </c>
      <c r="C61" s="13">
        <f t="shared" si="0"/>
        <v>468000</v>
      </c>
      <c r="D61" s="13">
        <f t="shared" si="1"/>
        <v>0</v>
      </c>
      <c r="E61" s="14"/>
      <c r="F61" s="13"/>
      <c r="G61" s="13"/>
      <c r="H61" s="14"/>
      <c r="I61" s="13"/>
      <c r="J61" s="13"/>
      <c r="K61" s="13">
        <v>468000</v>
      </c>
      <c r="L61" s="13"/>
      <c r="M61" s="17">
        <f t="shared" si="3"/>
        <v>0</v>
      </c>
      <c r="N61" s="18"/>
      <c r="O61" s="49"/>
      <c r="P61" s="21"/>
      <c r="Q61" s="20"/>
      <c r="R61" s="38" t="s">
        <v>131</v>
      </c>
      <c r="S61" s="23"/>
      <c r="T61" s="23"/>
      <c r="U61" s="23"/>
      <c r="V61" s="23"/>
      <c r="W61" s="23"/>
      <c r="X61" s="23"/>
      <c r="Y61" s="23"/>
      <c r="Z61" s="23"/>
      <c r="AA61" s="23"/>
      <c r="AB61" s="23"/>
      <c r="AC61" s="23"/>
      <c r="AD61" s="23"/>
      <c r="AE61" s="23"/>
      <c r="AF61" s="23"/>
      <c r="AG61" s="23"/>
      <c r="AH61" s="23"/>
      <c r="AI61" s="23"/>
      <c r="AJ61" s="23"/>
      <c r="AK61" s="23"/>
    </row>
    <row r="62" spans="1:37" ht="103.5" customHeight="1">
      <c r="A62" s="11" t="s">
        <v>138</v>
      </c>
      <c r="B62" s="11" t="s">
        <v>139</v>
      </c>
      <c r="C62" s="13">
        <f t="shared" si="0"/>
        <v>3000</v>
      </c>
      <c r="D62" s="13">
        <f t="shared" si="1"/>
        <v>0</v>
      </c>
      <c r="E62" s="14"/>
      <c r="F62" s="13"/>
      <c r="G62" s="13"/>
      <c r="H62" s="14"/>
      <c r="I62" s="13"/>
      <c r="J62" s="13"/>
      <c r="K62" s="13">
        <v>3000</v>
      </c>
      <c r="L62" s="13"/>
      <c r="M62" s="17">
        <f t="shared" si="3"/>
        <v>0</v>
      </c>
      <c r="N62" s="18"/>
      <c r="O62" s="18"/>
      <c r="P62" s="20"/>
      <c r="Q62" s="20"/>
      <c r="R62" s="38" t="s">
        <v>39</v>
      </c>
      <c r="S62" s="23"/>
      <c r="T62" s="23"/>
      <c r="U62" s="23"/>
      <c r="V62" s="23"/>
      <c r="W62" s="23"/>
      <c r="X62" s="23"/>
      <c r="Y62" s="23"/>
      <c r="Z62" s="23"/>
      <c r="AA62" s="23"/>
      <c r="AB62" s="23"/>
      <c r="AC62" s="23"/>
      <c r="AD62" s="23"/>
      <c r="AE62" s="23"/>
      <c r="AF62" s="23"/>
      <c r="AG62" s="23"/>
      <c r="AH62" s="23"/>
      <c r="AI62" s="23"/>
      <c r="AJ62" s="23"/>
      <c r="AK62" s="23"/>
    </row>
    <row r="63" spans="1:256" ht="174" customHeight="1">
      <c r="A63" s="11">
        <v>1300083500</v>
      </c>
      <c r="B63" s="11" t="s">
        <v>140</v>
      </c>
      <c r="C63" s="13">
        <f t="shared" si="0"/>
        <v>359150</v>
      </c>
      <c r="D63" s="13">
        <f t="shared" si="1"/>
        <v>113445</v>
      </c>
      <c r="E63" s="14"/>
      <c r="F63" s="13"/>
      <c r="G63" s="13"/>
      <c r="H63" s="14"/>
      <c r="I63" s="13"/>
      <c r="J63" s="13"/>
      <c r="K63" s="26">
        <v>359150</v>
      </c>
      <c r="L63" s="26">
        <v>113445</v>
      </c>
      <c r="M63" s="17">
        <f t="shared" si="3"/>
        <v>31.58708060698872</v>
      </c>
      <c r="N63" s="18"/>
      <c r="O63" s="49" t="s">
        <v>141</v>
      </c>
      <c r="P63" s="20"/>
      <c r="Q63" s="20"/>
      <c r="R63" s="38" t="s">
        <v>142</v>
      </c>
      <c r="S63" s="23"/>
      <c r="T63" s="23"/>
      <c r="U63" s="23"/>
      <c r="V63" s="23"/>
      <c r="W63" s="23"/>
      <c r="X63" s="23"/>
      <c r="Y63" s="23"/>
      <c r="Z63" s="23"/>
      <c r="AA63" s="23"/>
      <c r="AB63" s="23"/>
      <c r="AC63" s="23"/>
      <c r="AD63" s="23"/>
      <c r="AE63" s="23"/>
      <c r="AF63" s="23"/>
      <c r="AG63" s="23"/>
      <c r="AH63" s="23"/>
      <c r="AI63" s="23"/>
      <c r="AJ63" s="23"/>
      <c r="AK63" s="23"/>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50"/>
      <c r="HV63" s="50"/>
      <c r="HW63" s="50"/>
      <c r="HX63" s="51"/>
      <c r="HY63" s="51"/>
      <c r="HZ63" s="51"/>
      <c r="IA63" s="51"/>
      <c r="IB63" s="51"/>
      <c r="IC63" s="51"/>
      <c r="ID63" s="51"/>
      <c r="IE63" s="51"/>
      <c r="IF63" s="51"/>
      <c r="IG63" s="51"/>
      <c r="IH63" s="51"/>
      <c r="II63" s="51"/>
      <c r="IJ63" s="51"/>
      <c r="IK63" s="51"/>
      <c r="IL63" s="51"/>
      <c r="IM63" s="51"/>
      <c r="IN63" s="51"/>
      <c r="IO63" s="51"/>
      <c r="IP63" s="51"/>
      <c r="IQ63" s="51"/>
      <c r="IR63" s="51"/>
      <c r="IS63" s="51"/>
      <c r="IT63" s="51"/>
      <c r="IU63" s="51"/>
      <c r="IV63" s="51"/>
    </row>
    <row r="64" spans="1:256" ht="409.5" customHeight="1">
      <c r="A64" s="11">
        <v>1300083600</v>
      </c>
      <c r="B64" s="11"/>
      <c r="C64" s="16">
        <f t="shared" si="0"/>
        <v>4418940</v>
      </c>
      <c r="D64" s="16">
        <f t="shared" si="1"/>
        <v>1461773.69</v>
      </c>
      <c r="E64" s="15"/>
      <c r="F64" s="16"/>
      <c r="G64" s="16"/>
      <c r="H64" s="15"/>
      <c r="I64" s="16"/>
      <c r="J64" s="16"/>
      <c r="K64" s="16">
        <v>4418940</v>
      </c>
      <c r="L64" s="16">
        <v>1461773.69</v>
      </c>
      <c r="M64" s="52">
        <f t="shared" si="3"/>
        <v>33.07973609055565</v>
      </c>
      <c r="N64" s="21" t="s">
        <v>143</v>
      </c>
      <c r="O64" s="53" t="s">
        <v>144</v>
      </c>
      <c r="P64" s="20"/>
      <c r="Q64" s="21"/>
      <c r="R64" s="38"/>
      <c r="S64" s="23"/>
      <c r="T64" s="23"/>
      <c r="U64" s="23"/>
      <c r="V64" s="23"/>
      <c r="W64" s="23"/>
      <c r="X64" s="23"/>
      <c r="Y64" s="23"/>
      <c r="Z64" s="23"/>
      <c r="AA64" s="23"/>
      <c r="AB64" s="23"/>
      <c r="AC64" s="23"/>
      <c r="AD64" s="23"/>
      <c r="AE64" s="23"/>
      <c r="AF64" s="23"/>
      <c r="AG64" s="23"/>
      <c r="AH64" s="23"/>
      <c r="AI64" s="23"/>
      <c r="AJ64" s="23"/>
      <c r="AK64" s="23"/>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50"/>
      <c r="HV64" s="50"/>
      <c r="HW64" s="50"/>
      <c r="HX64" s="51"/>
      <c r="HY64" s="51"/>
      <c r="HZ64" s="51"/>
      <c r="IA64" s="51"/>
      <c r="IB64" s="51"/>
      <c r="IC64" s="51"/>
      <c r="ID64" s="51"/>
      <c r="IE64" s="51"/>
      <c r="IF64" s="51"/>
      <c r="IG64" s="51"/>
      <c r="IH64" s="51"/>
      <c r="II64" s="51"/>
      <c r="IJ64" s="51"/>
      <c r="IK64" s="51"/>
      <c r="IL64" s="51"/>
      <c r="IM64" s="51"/>
      <c r="IN64" s="51"/>
      <c r="IO64" s="51"/>
      <c r="IP64" s="51"/>
      <c r="IQ64" s="51"/>
      <c r="IR64" s="51"/>
      <c r="IS64" s="51"/>
      <c r="IT64" s="51"/>
      <c r="IU64" s="51"/>
      <c r="IV64" s="51"/>
    </row>
    <row r="65" spans="1:230" s="44" customFormat="1" ht="87.75" customHeight="1">
      <c r="A65" s="24" t="s">
        <v>145</v>
      </c>
      <c r="B65" s="11" t="s">
        <v>146</v>
      </c>
      <c r="C65" s="13">
        <f t="shared" si="0"/>
        <v>0</v>
      </c>
      <c r="D65" s="13">
        <f t="shared" si="1"/>
        <v>0</v>
      </c>
      <c r="E65" s="14"/>
      <c r="F65" s="13"/>
      <c r="G65" s="13"/>
      <c r="H65" s="14"/>
      <c r="I65" s="47"/>
      <c r="J65" s="48"/>
      <c r="K65" s="13">
        <f>50000-50000</f>
        <v>0</v>
      </c>
      <c r="L65" s="14">
        <v>0</v>
      </c>
      <c r="M65" s="52" t="e">
        <f t="shared" si="3"/>
        <v>#DIV/0!</v>
      </c>
      <c r="N65" s="21"/>
      <c r="O65" s="54"/>
      <c r="P65" s="20"/>
      <c r="Q65" s="21"/>
      <c r="R65" s="38" t="s">
        <v>107</v>
      </c>
      <c r="S65" s="43"/>
      <c r="T65" s="43"/>
      <c r="U65" s="43"/>
      <c r="V65" s="43"/>
      <c r="W65" s="43"/>
      <c r="X65" s="43"/>
      <c r="Y65" s="43"/>
      <c r="Z65" s="43"/>
      <c r="AA65" s="43"/>
      <c r="AB65" s="43"/>
      <c r="AC65" s="43"/>
      <c r="AD65" s="43"/>
      <c r="AE65" s="43"/>
      <c r="AF65" s="43"/>
      <c r="AG65" s="43"/>
      <c r="AH65" s="43"/>
      <c r="AI65" s="43"/>
      <c r="AJ65" s="43"/>
      <c r="AK65" s="43"/>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6"/>
      <c r="HV65" s="46"/>
    </row>
    <row r="66" spans="1:230" s="44" customFormat="1" ht="87.75" customHeight="1">
      <c r="A66" s="24" t="s">
        <v>147</v>
      </c>
      <c r="B66" s="11"/>
      <c r="C66" s="13">
        <f t="shared" si="0"/>
        <v>2707500</v>
      </c>
      <c r="D66" s="13">
        <f t="shared" si="1"/>
        <v>1588052.62</v>
      </c>
      <c r="E66" s="14"/>
      <c r="F66" s="13"/>
      <c r="G66" s="13"/>
      <c r="H66" s="14"/>
      <c r="I66" s="47"/>
      <c r="J66" s="48"/>
      <c r="K66" s="13">
        <f>635000+2072500</f>
        <v>2707500</v>
      </c>
      <c r="L66" s="14">
        <f>437852.62+1150200</f>
        <v>1588052.62</v>
      </c>
      <c r="M66" s="52">
        <f t="shared" si="3"/>
        <v>58.65383638042475</v>
      </c>
      <c r="N66" s="55" t="s">
        <v>109</v>
      </c>
      <c r="O66" s="54"/>
      <c r="P66" s="20"/>
      <c r="Q66" s="21"/>
      <c r="R66" s="38"/>
      <c r="S66" s="43"/>
      <c r="T66" s="43"/>
      <c r="U66" s="43"/>
      <c r="V66" s="43"/>
      <c r="W66" s="43"/>
      <c r="X66" s="43"/>
      <c r="Y66" s="43"/>
      <c r="Z66" s="43"/>
      <c r="AA66" s="43"/>
      <c r="AB66" s="43"/>
      <c r="AC66" s="43"/>
      <c r="AD66" s="43"/>
      <c r="AE66" s="43"/>
      <c r="AF66" s="43"/>
      <c r="AG66" s="43"/>
      <c r="AH66" s="43"/>
      <c r="AI66" s="43"/>
      <c r="AJ66" s="43"/>
      <c r="AK66" s="43"/>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6"/>
      <c r="HV66" s="46"/>
    </row>
    <row r="67" spans="1:230" s="44" customFormat="1" ht="87.75" customHeight="1">
      <c r="A67" s="29" t="s">
        <v>148</v>
      </c>
      <c r="B67" s="11"/>
      <c r="C67" s="13">
        <f t="shared" si="0"/>
        <v>250000</v>
      </c>
      <c r="D67" s="13">
        <f t="shared" si="1"/>
        <v>250000</v>
      </c>
      <c r="E67" s="14"/>
      <c r="F67" s="13"/>
      <c r="G67" s="13"/>
      <c r="H67" s="14" t="s">
        <v>149</v>
      </c>
      <c r="I67" s="13">
        <v>200000</v>
      </c>
      <c r="J67" s="13">
        <v>200000</v>
      </c>
      <c r="K67" s="13">
        <v>50000</v>
      </c>
      <c r="L67" s="13">
        <v>50000</v>
      </c>
      <c r="M67" s="17">
        <f t="shared" si="3"/>
        <v>100</v>
      </c>
      <c r="N67" s="18"/>
      <c r="O67" s="49"/>
      <c r="P67" s="56"/>
      <c r="Q67" s="18"/>
      <c r="R67" s="38"/>
      <c r="S67" s="43"/>
      <c r="T67" s="43"/>
      <c r="U67" s="43"/>
      <c r="V67" s="43"/>
      <c r="W67" s="43"/>
      <c r="X67" s="43"/>
      <c r="Y67" s="43"/>
      <c r="Z67" s="43"/>
      <c r="AA67" s="43"/>
      <c r="AB67" s="43"/>
      <c r="AC67" s="43"/>
      <c r="AD67" s="43"/>
      <c r="AE67" s="43"/>
      <c r="AF67" s="43"/>
      <c r="AG67" s="43"/>
      <c r="AH67" s="43"/>
      <c r="AI67" s="43"/>
      <c r="AJ67" s="43"/>
      <c r="AK67" s="43"/>
      <c r="GT67" s="45"/>
      <c r="GU67" s="45"/>
      <c r="GV67" s="45"/>
      <c r="GW67" s="45"/>
      <c r="GX67" s="45"/>
      <c r="GY67" s="45"/>
      <c r="GZ67" s="45"/>
      <c r="HA67" s="45"/>
      <c r="HB67" s="45"/>
      <c r="HC67" s="45"/>
      <c r="HD67" s="45"/>
      <c r="HE67" s="45"/>
      <c r="HF67" s="45"/>
      <c r="HG67" s="45"/>
      <c r="HH67" s="45"/>
      <c r="HI67" s="45"/>
      <c r="HJ67" s="45"/>
      <c r="HK67" s="45"/>
      <c r="HL67" s="45"/>
      <c r="HM67" s="45"/>
      <c r="HN67" s="45"/>
      <c r="HO67" s="45"/>
      <c r="HP67" s="45"/>
      <c r="HQ67" s="45"/>
      <c r="HR67" s="45"/>
      <c r="HS67" s="45"/>
      <c r="HT67" s="45"/>
      <c r="HU67" s="46"/>
      <c r="HV67" s="46"/>
    </row>
    <row r="68" spans="1:230" ht="93.75" customHeight="1">
      <c r="A68" s="24" t="s">
        <v>150</v>
      </c>
      <c r="B68" s="11" t="s">
        <v>151</v>
      </c>
      <c r="C68" s="13">
        <f t="shared" si="0"/>
        <v>60000</v>
      </c>
      <c r="D68" s="13">
        <f t="shared" si="1"/>
        <v>0</v>
      </c>
      <c r="E68" s="14"/>
      <c r="F68" s="13"/>
      <c r="G68" s="13"/>
      <c r="H68" s="14"/>
      <c r="I68" s="47"/>
      <c r="J68" s="48"/>
      <c r="K68" s="13">
        <f>35000+25000</f>
        <v>60000</v>
      </c>
      <c r="L68" s="14"/>
      <c r="M68" s="17">
        <f t="shared" si="3"/>
        <v>0</v>
      </c>
      <c r="N68" s="18" t="s">
        <v>152</v>
      </c>
      <c r="O68" s="49"/>
      <c r="P68" s="56"/>
      <c r="Q68" s="18"/>
      <c r="R68" s="57"/>
      <c r="S68" s="23"/>
      <c r="T68" s="23"/>
      <c r="U68" s="23"/>
      <c r="V68" s="23"/>
      <c r="W68" s="23"/>
      <c r="X68" s="23"/>
      <c r="Y68" s="23"/>
      <c r="Z68" s="23"/>
      <c r="AA68" s="23"/>
      <c r="AB68" s="23"/>
      <c r="AC68" s="23"/>
      <c r="AD68" s="23"/>
      <c r="AE68" s="23"/>
      <c r="AF68" s="23"/>
      <c r="AG68" s="23"/>
      <c r="AH68" s="23"/>
      <c r="AI68" s="23"/>
      <c r="AJ68" s="23"/>
      <c r="AK68" s="23"/>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50"/>
      <c r="HV68" s="50"/>
    </row>
    <row r="69" spans="1:37" ht="51.75" customHeight="1">
      <c r="A69" s="11">
        <v>1520081700</v>
      </c>
      <c r="B69" s="11"/>
      <c r="C69" s="13">
        <f t="shared" si="0"/>
        <v>20000</v>
      </c>
      <c r="D69" s="13">
        <f t="shared" si="1"/>
        <v>0</v>
      </c>
      <c r="E69" s="14"/>
      <c r="F69" s="13"/>
      <c r="G69" s="13"/>
      <c r="H69" s="14"/>
      <c r="I69" s="13"/>
      <c r="J69" s="13"/>
      <c r="K69" s="13">
        <v>20000</v>
      </c>
      <c r="L69" s="13"/>
      <c r="M69" s="17">
        <f t="shared" si="3"/>
        <v>0</v>
      </c>
      <c r="N69" s="18"/>
      <c r="O69" s="18"/>
      <c r="P69" s="56"/>
      <c r="Q69" s="18"/>
      <c r="R69" s="58" t="s">
        <v>120</v>
      </c>
      <c r="S69" s="23"/>
      <c r="T69" s="23"/>
      <c r="U69" s="23"/>
      <c r="V69" s="23"/>
      <c r="W69" s="23"/>
      <c r="X69" s="23"/>
      <c r="Y69" s="23"/>
      <c r="Z69" s="23"/>
      <c r="AA69" s="23"/>
      <c r="AB69" s="23"/>
      <c r="AC69" s="23"/>
      <c r="AD69" s="23"/>
      <c r="AE69" s="23"/>
      <c r="AF69" s="23"/>
      <c r="AG69" s="23"/>
      <c r="AH69" s="23"/>
      <c r="AI69" s="23"/>
      <c r="AJ69" s="23"/>
      <c r="AK69" s="23"/>
    </row>
    <row r="70" spans="1:230" ht="61.5" customHeight="1">
      <c r="A70" s="11">
        <v>1630051180</v>
      </c>
      <c r="B70" s="11" t="s">
        <v>153</v>
      </c>
      <c r="C70" s="13">
        <v>1180565.4</v>
      </c>
      <c r="D70" s="13">
        <v>763884.86</v>
      </c>
      <c r="E70" s="14"/>
      <c r="F70" s="13"/>
      <c r="G70" s="13"/>
      <c r="H70" s="14" t="s">
        <v>154</v>
      </c>
      <c r="I70" s="13">
        <v>1180565.4</v>
      </c>
      <c r="J70" s="13">
        <v>763884.86</v>
      </c>
      <c r="K70" s="13"/>
      <c r="L70" s="13"/>
      <c r="M70" s="17">
        <f t="shared" si="3"/>
        <v>64.70500151876381</v>
      </c>
      <c r="N70" s="18"/>
      <c r="O70" s="18" t="s">
        <v>155</v>
      </c>
      <c r="P70" s="56" t="s">
        <v>119</v>
      </c>
      <c r="Q70" s="18"/>
      <c r="R70" s="59" t="s">
        <v>156</v>
      </c>
      <c r="S70" s="23"/>
      <c r="T70" s="23"/>
      <c r="U70" s="23"/>
      <c r="V70" s="23"/>
      <c r="W70" s="23"/>
      <c r="X70" s="23"/>
      <c r="Y70" s="23"/>
      <c r="Z70" s="23"/>
      <c r="AA70" s="23"/>
      <c r="AB70" s="23"/>
      <c r="AC70" s="23"/>
      <c r="AD70" s="23"/>
      <c r="AE70" s="23"/>
      <c r="AF70" s="23"/>
      <c r="AG70" s="23"/>
      <c r="AH70" s="23"/>
      <c r="AI70" s="23"/>
      <c r="AJ70" s="23"/>
      <c r="AK70" s="23"/>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50"/>
      <c r="HV70" s="50"/>
    </row>
    <row r="71" spans="1:230" ht="57" customHeight="1">
      <c r="A71" s="11">
        <v>1630078793</v>
      </c>
      <c r="B71" s="11"/>
      <c r="C71" s="13">
        <v>630000</v>
      </c>
      <c r="D71" s="13">
        <v>290356.47</v>
      </c>
      <c r="E71" s="14"/>
      <c r="F71" s="13"/>
      <c r="G71" s="13"/>
      <c r="H71" s="14"/>
      <c r="I71" s="13">
        <v>630000</v>
      </c>
      <c r="J71" s="13">
        <v>290356.47</v>
      </c>
      <c r="K71" s="13"/>
      <c r="L71" s="13"/>
      <c r="M71" s="17">
        <f t="shared" si="3"/>
        <v>46.08832857142857</v>
      </c>
      <c r="N71" s="18"/>
      <c r="O71" s="18"/>
      <c r="P71" s="56"/>
      <c r="Q71" s="18"/>
      <c r="R71" s="59"/>
      <c r="S71" s="23"/>
      <c r="T71" s="23"/>
      <c r="U71" s="23"/>
      <c r="V71" s="23"/>
      <c r="W71" s="23"/>
      <c r="X71" s="23"/>
      <c r="Y71" s="23"/>
      <c r="Z71" s="23"/>
      <c r="AA71" s="23"/>
      <c r="AB71" s="23"/>
      <c r="AC71" s="23"/>
      <c r="AD71" s="23"/>
      <c r="AE71" s="23"/>
      <c r="AF71" s="23"/>
      <c r="AG71" s="23"/>
      <c r="AH71" s="23"/>
      <c r="AI71" s="23"/>
      <c r="AJ71" s="23"/>
      <c r="AK71" s="23"/>
      <c r="GT71" s="28"/>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50"/>
      <c r="HV71" s="50"/>
    </row>
    <row r="72" spans="1:230" ht="66.75" customHeight="1">
      <c r="A72" s="11">
        <v>1640078010</v>
      </c>
      <c r="B72" s="11"/>
      <c r="C72" s="13">
        <v>7804012.9</v>
      </c>
      <c r="D72" s="13">
        <v>5853112.9</v>
      </c>
      <c r="E72" s="14"/>
      <c r="F72" s="13"/>
      <c r="G72" s="13"/>
      <c r="H72" s="14"/>
      <c r="I72" s="13">
        <v>7804012.9</v>
      </c>
      <c r="J72" s="13">
        <v>5853112.9</v>
      </c>
      <c r="K72" s="13"/>
      <c r="L72" s="13"/>
      <c r="M72" s="17">
        <f t="shared" si="3"/>
        <v>75.00132271693195</v>
      </c>
      <c r="N72" s="18"/>
      <c r="O72" s="18"/>
      <c r="P72" s="56"/>
      <c r="Q72" s="18"/>
      <c r="R72" s="59"/>
      <c r="S72" s="23"/>
      <c r="T72" s="23"/>
      <c r="U72" s="23"/>
      <c r="V72" s="23"/>
      <c r="W72" s="23"/>
      <c r="X72" s="23"/>
      <c r="Y72" s="23"/>
      <c r="Z72" s="23"/>
      <c r="AA72" s="23"/>
      <c r="AB72" s="23"/>
      <c r="AC72" s="23"/>
      <c r="AD72" s="23"/>
      <c r="AE72" s="23"/>
      <c r="AF72" s="23"/>
      <c r="AG72" s="23"/>
      <c r="AH72" s="23"/>
      <c r="AI72" s="23"/>
      <c r="AJ72" s="23"/>
      <c r="AK72" s="23"/>
      <c r="GT72" s="28"/>
      <c r="GU72" s="28"/>
      <c r="GV72" s="28"/>
      <c r="GW72" s="28"/>
      <c r="GX72" s="28"/>
      <c r="GY72" s="28"/>
      <c r="GZ72" s="28"/>
      <c r="HA72" s="28"/>
      <c r="HB72" s="28"/>
      <c r="HC72" s="28"/>
      <c r="HD72" s="28"/>
      <c r="HE72" s="28"/>
      <c r="HF72" s="28"/>
      <c r="HG72" s="28"/>
      <c r="HH72" s="28"/>
      <c r="HI72" s="28"/>
      <c r="HJ72" s="28"/>
      <c r="HK72" s="28"/>
      <c r="HL72" s="28"/>
      <c r="HM72" s="28"/>
      <c r="HN72" s="28"/>
      <c r="HO72" s="28"/>
      <c r="HP72" s="28"/>
      <c r="HQ72" s="28"/>
      <c r="HR72" s="28"/>
      <c r="HS72" s="28"/>
      <c r="HT72" s="28"/>
      <c r="HU72" s="50"/>
      <c r="HV72" s="50"/>
    </row>
    <row r="73" spans="1:230" ht="27" customHeight="1">
      <c r="A73" s="11">
        <v>1620081750</v>
      </c>
      <c r="B73" s="11"/>
      <c r="C73" s="13">
        <v>3640383.28</v>
      </c>
      <c r="D73" s="13">
        <v>1464719.63</v>
      </c>
      <c r="E73" s="14"/>
      <c r="F73" s="13"/>
      <c r="G73" s="13"/>
      <c r="H73" s="14"/>
      <c r="I73" s="13"/>
      <c r="J73" s="13"/>
      <c r="K73" s="13">
        <v>3640383.28</v>
      </c>
      <c r="L73" s="13">
        <v>1464719.63</v>
      </c>
      <c r="M73" s="17">
        <f t="shared" si="3"/>
        <v>40.23531362884405</v>
      </c>
      <c r="N73" s="18"/>
      <c r="O73" s="18"/>
      <c r="P73" s="56"/>
      <c r="Q73" s="18"/>
      <c r="R73" s="59"/>
      <c r="S73" s="23"/>
      <c r="T73" s="23"/>
      <c r="U73" s="23"/>
      <c r="V73" s="23"/>
      <c r="W73" s="23"/>
      <c r="X73" s="23"/>
      <c r="Y73" s="23"/>
      <c r="Z73" s="23"/>
      <c r="AA73" s="23"/>
      <c r="AB73" s="23"/>
      <c r="AC73" s="23"/>
      <c r="AD73" s="23"/>
      <c r="AE73" s="23"/>
      <c r="AF73" s="23"/>
      <c r="AG73" s="23"/>
      <c r="AH73" s="23"/>
      <c r="AI73" s="23"/>
      <c r="AJ73" s="23"/>
      <c r="AK73" s="23"/>
      <c r="GT73" s="28"/>
      <c r="GU73" s="28"/>
      <c r="GV73" s="28"/>
      <c r="GW73" s="28"/>
      <c r="GX73" s="28"/>
      <c r="GY73" s="28"/>
      <c r="GZ73" s="28"/>
      <c r="HA73" s="28"/>
      <c r="HB73" s="28"/>
      <c r="HC73" s="28"/>
      <c r="HD73" s="28"/>
      <c r="HE73" s="28"/>
      <c r="HF73" s="28"/>
      <c r="HG73" s="28"/>
      <c r="HH73" s="28"/>
      <c r="HI73" s="28"/>
      <c r="HJ73" s="28"/>
      <c r="HK73" s="28"/>
      <c r="HL73" s="28"/>
      <c r="HM73" s="28"/>
      <c r="HN73" s="28"/>
      <c r="HO73" s="28"/>
      <c r="HP73" s="28"/>
      <c r="HQ73" s="28"/>
      <c r="HR73" s="28"/>
      <c r="HS73" s="28"/>
      <c r="HT73" s="28"/>
      <c r="HU73" s="50"/>
      <c r="HV73" s="50"/>
    </row>
    <row r="74" spans="1:230" ht="24" customHeight="1">
      <c r="A74" s="11">
        <v>1630088100</v>
      </c>
      <c r="B74" s="11"/>
      <c r="C74" s="13">
        <v>50590913.02</v>
      </c>
      <c r="D74" s="13">
        <v>41707514.39</v>
      </c>
      <c r="E74" s="14"/>
      <c r="F74" s="13"/>
      <c r="G74" s="13"/>
      <c r="H74" s="14"/>
      <c r="I74" s="13"/>
      <c r="J74" s="13"/>
      <c r="K74" s="13">
        <v>50590913.02</v>
      </c>
      <c r="L74" s="13">
        <v>41707514.39</v>
      </c>
      <c r="M74" s="17">
        <f t="shared" si="3"/>
        <v>82.44072284979687</v>
      </c>
      <c r="N74" s="18"/>
      <c r="O74" s="18"/>
      <c r="P74" s="56"/>
      <c r="Q74" s="18"/>
      <c r="R74" s="59"/>
      <c r="S74" s="23"/>
      <c r="T74" s="23"/>
      <c r="U74" s="23"/>
      <c r="V74" s="23"/>
      <c r="W74" s="23"/>
      <c r="X74" s="23"/>
      <c r="Y74" s="23"/>
      <c r="Z74" s="23"/>
      <c r="AA74" s="23"/>
      <c r="AB74" s="23"/>
      <c r="AC74" s="23"/>
      <c r="AD74" s="23"/>
      <c r="AE74" s="23"/>
      <c r="AF74" s="23"/>
      <c r="AG74" s="23"/>
      <c r="AH74" s="23"/>
      <c r="AI74" s="23"/>
      <c r="AJ74" s="23"/>
      <c r="AK74" s="23"/>
      <c r="GT74" s="28"/>
      <c r="GU74" s="28"/>
      <c r="GV74" s="28"/>
      <c r="GW74" s="28"/>
      <c r="GX74" s="28"/>
      <c r="GY74" s="28"/>
      <c r="GZ74" s="28"/>
      <c r="HA74" s="28"/>
      <c r="HB74" s="28"/>
      <c r="HC74" s="28"/>
      <c r="HD74" s="28"/>
      <c r="HE74" s="28"/>
      <c r="HF74" s="28"/>
      <c r="HG74" s="28"/>
      <c r="HH74" s="28"/>
      <c r="HI74" s="28"/>
      <c r="HJ74" s="28"/>
      <c r="HK74" s="28"/>
      <c r="HL74" s="28"/>
      <c r="HM74" s="28"/>
      <c r="HN74" s="28"/>
      <c r="HO74" s="28"/>
      <c r="HP74" s="28"/>
      <c r="HQ74" s="28"/>
      <c r="HR74" s="28"/>
      <c r="HS74" s="28"/>
      <c r="HT74" s="28"/>
      <c r="HU74" s="50"/>
      <c r="HV74" s="50"/>
    </row>
    <row r="75" spans="1:230" ht="27.75" customHeight="1">
      <c r="A75" s="11">
        <v>1630088400</v>
      </c>
      <c r="B75" s="11"/>
      <c r="C75" s="13">
        <v>354244.36</v>
      </c>
      <c r="D75" s="13">
        <v>278604.05</v>
      </c>
      <c r="E75" s="14"/>
      <c r="F75" s="13"/>
      <c r="G75" s="13"/>
      <c r="H75" s="14"/>
      <c r="I75" s="13"/>
      <c r="J75" s="13"/>
      <c r="K75" s="13">
        <v>354244.36</v>
      </c>
      <c r="L75" s="13">
        <v>278604.05</v>
      </c>
      <c r="M75" s="17">
        <f t="shared" si="3"/>
        <v>78.64742010289169</v>
      </c>
      <c r="N75" s="18"/>
      <c r="O75" s="18"/>
      <c r="P75" s="56"/>
      <c r="Q75" s="18"/>
      <c r="R75" s="59"/>
      <c r="S75" s="23"/>
      <c r="T75" s="23"/>
      <c r="U75" s="23"/>
      <c r="V75" s="23"/>
      <c r="W75" s="23"/>
      <c r="X75" s="23"/>
      <c r="Y75" s="23"/>
      <c r="Z75" s="23"/>
      <c r="AA75" s="23"/>
      <c r="AB75" s="23"/>
      <c r="AC75" s="23"/>
      <c r="AD75" s="23"/>
      <c r="AE75" s="23"/>
      <c r="AF75" s="23"/>
      <c r="AG75" s="23"/>
      <c r="AH75" s="23"/>
      <c r="AI75" s="23"/>
      <c r="AJ75" s="23"/>
      <c r="AK75" s="23"/>
      <c r="GT75" s="28"/>
      <c r="GU75" s="28"/>
      <c r="GV75" s="28"/>
      <c r="GW75" s="28"/>
      <c r="GX75" s="28"/>
      <c r="GY75" s="28"/>
      <c r="GZ75" s="28"/>
      <c r="HA75" s="28"/>
      <c r="HB75" s="28"/>
      <c r="HC75" s="28"/>
      <c r="HD75" s="28"/>
      <c r="HE75" s="28"/>
      <c r="HF75" s="28"/>
      <c r="HG75" s="28"/>
      <c r="HH75" s="28"/>
      <c r="HI75" s="28"/>
      <c r="HJ75" s="28"/>
      <c r="HK75" s="28"/>
      <c r="HL75" s="28"/>
      <c r="HM75" s="28"/>
      <c r="HN75" s="28"/>
      <c r="HO75" s="28"/>
      <c r="HP75" s="28"/>
      <c r="HQ75" s="28"/>
      <c r="HR75" s="28"/>
      <c r="HS75" s="28"/>
      <c r="HT75" s="28"/>
      <c r="HU75" s="50"/>
      <c r="HV75" s="50"/>
    </row>
    <row r="76" spans="1:230" ht="27.75" customHeight="1">
      <c r="A76" s="11">
        <v>1630088030</v>
      </c>
      <c r="B76" s="11"/>
      <c r="C76" s="13">
        <v>1396000</v>
      </c>
      <c r="D76" s="13">
        <v>1396000</v>
      </c>
      <c r="E76" s="14"/>
      <c r="F76" s="13"/>
      <c r="G76" s="13"/>
      <c r="H76" s="14"/>
      <c r="I76" s="13"/>
      <c r="J76" s="13"/>
      <c r="K76" s="13">
        <v>1396000</v>
      </c>
      <c r="L76" s="13">
        <v>1396000</v>
      </c>
      <c r="M76" s="17">
        <f t="shared" si="3"/>
        <v>100</v>
      </c>
      <c r="N76" s="18"/>
      <c r="O76" s="18"/>
      <c r="P76" s="56"/>
      <c r="Q76" s="18"/>
      <c r="R76" s="59"/>
      <c r="S76" s="23"/>
      <c r="T76" s="23"/>
      <c r="U76" s="23"/>
      <c r="V76" s="23"/>
      <c r="W76" s="23"/>
      <c r="X76" s="23"/>
      <c r="Y76" s="23"/>
      <c r="Z76" s="23"/>
      <c r="AA76" s="23"/>
      <c r="AB76" s="23"/>
      <c r="AC76" s="23"/>
      <c r="AD76" s="23"/>
      <c r="AE76" s="23"/>
      <c r="AF76" s="23"/>
      <c r="AG76" s="23"/>
      <c r="AH76" s="23"/>
      <c r="AI76" s="23"/>
      <c r="AJ76" s="23"/>
      <c r="AK76" s="23"/>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50"/>
      <c r="HV76" s="50"/>
    </row>
    <row r="77" spans="1:230" ht="27.75" customHeight="1">
      <c r="A77" s="11">
        <v>1640088010</v>
      </c>
      <c r="B77" s="11"/>
      <c r="C77" s="13">
        <v>8103858.55</v>
      </c>
      <c r="D77" s="13">
        <v>6077958.55</v>
      </c>
      <c r="E77" s="14"/>
      <c r="F77" s="13"/>
      <c r="G77" s="13"/>
      <c r="H77" s="14"/>
      <c r="I77" s="13"/>
      <c r="J77" s="13"/>
      <c r="K77" s="13">
        <v>8103858.55</v>
      </c>
      <c r="L77" s="13">
        <v>6077958.55</v>
      </c>
      <c r="M77" s="17">
        <f t="shared" si="3"/>
        <v>75.00079761387248</v>
      </c>
      <c r="N77" s="18"/>
      <c r="O77" s="18"/>
      <c r="P77" s="56"/>
      <c r="Q77" s="18"/>
      <c r="R77" s="59"/>
      <c r="S77" s="23"/>
      <c r="T77" s="23"/>
      <c r="U77" s="23"/>
      <c r="V77" s="23"/>
      <c r="W77" s="23"/>
      <c r="X77" s="23"/>
      <c r="Y77" s="23"/>
      <c r="Z77" s="23"/>
      <c r="AA77" s="23"/>
      <c r="AB77" s="23"/>
      <c r="AC77" s="23"/>
      <c r="AD77" s="23"/>
      <c r="AE77" s="23"/>
      <c r="AF77" s="23"/>
      <c r="AG77" s="23"/>
      <c r="AH77" s="23"/>
      <c r="AI77" s="23"/>
      <c r="AJ77" s="23"/>
      <c r="AK77" s="23"/>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50"/>
      <c r="HV77" s="50"/>
    </row>
    <row r="78" spans="1:227" ht="24.75" customHeight="1">
      <c r="A78" s="11">
        <v>1710083100</v>
      </c>
      <c r="B78" s="11" t="s">
        <v>157</v>
      </c>
      <c r="C78" s="13">
        <f aca="true" t="shared" si="4" ref="C78:C111">F78+I78+K78</f>
        <v>13080814.72</v>
      </c>
      <c r="D78" s="13">
        <f aca="true" t="shared" si="5" ref="D78:D150">G78+J78+L78</f>
        <v>11414982.46</v>
      </c>
      <c r="E78" s="14"/>
      <c r="F78" s="13"/>
      <c r="G78" s="13"/>
      <c r="H78" s="14"/>
      <c r="I78" s="47"/>
      <c r="J78" s="48"/>
      <c r="K78" s="60">
        <v>13080814.72</v>
      </c>
      <c r="L78" s="60">
        <v>11414982.46</v>
      </c>
      <c r="M78" s="17">
        <f t="shared" si="3"/>
        <v>87.26507258410278</v>
      </c>
      <c r="N78" s="18"/>
      <c r="O78" s="18"/>
      <c r="P78" s="18"/>
      <c r="Q78" s="18"/>
      <c r="R78" s="57" t="s">
        <v>158</v>
      </c>
      <c r="S78" s="23"/>
      <c r="T78" s="23"/>
      <c r="U78" s="23"/>
      <c r="V78" s="23"/>
      <c r="W78" s="23"/>
      <c r="X78" s="23"/>
      <c r="Y78" s="23"/>
      <c r="Z78" s="23"/>
      <c r="AA78" s="23"/>
      <c r="AB78" s="23"/>
      <c r="AC78" s="23"/>
      <c r="AD78" s="23"/>
      <c r="AE78" s="23"/>
      <c r="AF78" s="23"/>
      <c r="AG78" s="23"/>
      <c r="AH78" s="23"/>
      <c r="AI78" s="23"/>
      <c r="AJ78" s="23"/>
      <c r="AK78" s="23"/>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row>
    <row r="79" spans="1:227" ht="27.75" customHeight="1">
      <c r="A79" s="11">
        <v>1710083120</v>
      </c>
      <c r="B79" s="11"/>
      <c r="C79" s="13">
        <f t="shared" si="4"/>
        <v>763388.08</v>
      </c>
      <c r="D79" s="13">
        <f t="shared" si="5"/>
        <v>755735</v>
      </c>
      <c r="E79" s="14"/>
      <c r="F79" s="13"/>
      <c r="G79" s="13"/>
      <c r="H79" s="14"/>
      <c r="I79" s="47"/>
      <c r="J79" s="47"/>
      <c r="K79" s="14">
        <v>763388.08</v>
      </c>
      <c r="L79" s="60">
        <v>755735</v>
      </c>
      <c r="M79" s="17">
        <f t="shared" si="3"/>
        <v>98.99748500133772</v>
      </c>
      <c r="N79" s="18"/>
      <c r="O79" s="18"/>
      <c r="P79" s="18"/>
      <c r="Q79" s="18"/>
      <c r="R79" s="57"/>
      <c r="S79" s="23"/>
      <c r="T79" s="23"/>
      <c r="U79" s="23"/>
      <c r="V79" s="23"/>
      <c r="W79" s="23"/>
      <c r="X79" s="23"/>
      <c r="Y79" s="23"/>
      <c r="Z79" s="23"/>
      <c r="AA79" s="23"/>
      <c r="AB79" s="23"/>
      <c r="AC79" s="23"/>
      <c r="AD79" s="23"/>
      <c r="AE79" s="23"/>
      <c r="AF79" s="23"/>
      <c r="AG79" s="23"/>
      <c r="AH79" s="23"/>
      <c r="AI79" s="23"/>
      <c r="AJ79" s="23"/>
      <c r="AK79" s="23"/>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row>
    <row r="80" spans="1:227" ht="68.25" customHeight="1">
      <c r="A80" s="61" t="s">
        <v>159</v>
      </c>
      <c r="B80" s="11"/>
      <c r="C80" s="13">
        <f t="shared" si="4"/>
        <v>25473432</v>
      </c>
      <c r="D80" s="13">
        <f t="shared" si="5"/>
        <v>0</v>
      </c>
      <c r="E80" s="14"/>
      <c r="F80" s="13"/>
      <c r="G80" s="13"/>
      <c r="H80" s="14" t="s">
        <v>160</v>
      </c>
      <c r="I80" s="47">
        <v>22671300</v>
      </c>
      <c r="J80" s="47"/>
      <c r="K80" s="14">
        <v>2802132</v>
      </c>
      <c r="L80" s="60"/>
      <c r="M80" s="17">
        <f t="shared" si="3"/>
        <v>0</v>
      </c>
      <c r="N80" s="18"/>
      <c r="O80" s="18"/>
      <c r="P80" s="18"/>
      <c r="Q80" s="18"/>
      <c r="R80" s="57"/>
      <c r="S80" s="23"/>
      <c r="T80" s="23"/>
      <c r="U80" s="23"/>
      <c r="V80" s="23"/>
      <c r="W80" s="23"/>
      <c r="X80" s="23"/>
      <c r="Y80" s="23"/>
      <c r="Z80" s="23"/>
      <c r="AA80" s="23"/>
      <c r="AB80" s="23"/>
      <c r="AC80" s="23"/>
      <c r="AD80" s="23"/>
      <c r="AE80" s="23"/>
      <c r="AF80" s="23"/>
      <c r="AG80" s="23"/>
      <c r="AH80" s="23"/>
      <c r="AI80" s="23"/>
      <c r="AJ80" s="23"/>
      <c r="AK80" s="23"/>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row>
    <row r="81" spans="1:227" ht="75" customHeight="1">
      <c r="A81" s="11" t="s">
        <v>161</v>
      </c>
      <c r="B81" s="11"/>
      <c r="C81" s="13">
        <f t="shared" si="4"/>
        <v>5725000</v>
      </c>
      <c r="D81" s="13">
        <f t="shared" si="5"/>
        <v>3772067.7199999997</v>
      </c>
      <c r="E81" s="14"/>
      <c r="F81" s="13"/>
      <c r="G81" s="13"/>
      <c r="H81" s="14" t="s">
        <v>160</v>
      </c>
      <c r="I81" s="47">
        <v>5438750</v>
      </c>
      <c r="J81" s="47">
        <v>3583464.34</v>
      </c>
      <c r="K81" s="14">
        <v>286250</v>
      </c>
      <c r="L81" s="14">
        <v>188603.38</v>
      </c>
      <c r="M81" s="17">
        <f t="shared" si="3"/>
        <v>65.88764576419214</v>
      </c>
      <c r="N81" s="18"/>
      <c r="O81" s="18"/>
      <c r="P81" s="18"/>
      <c r="Q81" s="18"/>
      <c r="R81" s="57"/>
      <c r="S81" s="23"/>
      <c r="T81" s="23"/>
      <c r="U81" s="23"/>
      <c r="V81" s="23"/>
      <c r="W81" s="23"/>
      <c r="X81" s="23"/>
      <c r="Y81" s="23"/>
      <c r="Z81" s="23"/>
      <c r="AA81" s="23"/>
      <c r="AB81" s="23"/>
      <c r="AC81" s="23"/>
      <c r="AD81" s="23"/>
      <c r="AE81" s="23"/>
      <c r="AF81" s="23"/>
      <c r="AG81" s="23"/>
      <c r="AH81" s="23"/>
      <c r="AI81" s="23"/>
      <c r="AJ81" s="23"/>
      <c r="AK81" s="23"/>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row>
    <row r="82" spans="1:227" ht="75" customHeight="1">
      <c r="A82" s="11" t="s">
        <v>162</v>
      </c>
      <c r="B82" s="11"/>
      <c r="C82" s="13">
        <f t="shared" si="4"/>
        <v>265092</v>
      </c>
      <c r="D82" s="13">
        <f t="shared" si="5"/>
        <v>0</v>
      </c>
      <c r="E82" s="14"/>
      <c r="F82" s="13"/>
      <c r="G82" s="13"/>
      <c r="H82" s="14" t="s">
        <v>160</v>
      </c>
      <c r="I82" s="47">
        <v>210000</v>
      </c>
      <c r="J82" s="47"/>
      <c r="K82" s="14">
        <v>55092</v>
      </c>
      <c r="L82" s="14"/>
      <c r="M82" s="17">
        <f t="shared" si="3"/>
        <v>0</v>
      </c>
      <c r="N82" s="18"/>
      <c r="O82" s="18"/>
      <c r="P82" s="18"/>
      <c r="Q82" s="18"/>
      <c r="R82" s="57"/>
      <c r="S82" s="23"/>
      <c r="T82" s="23"/>
      <c r="U82" s="23"/>
      <c r="V82" s="23"/>
      <c r="W82" s="23"/>
      <c r="X82" s="23"/>
      <c r="Y82" s="23"/>
      <c r="Z82" s="23"/>
      <c r="AA82" s="23"/>
      <c r="AB82" s="23"/>
      <c r="AC82" s="23"/>
      <c r="AD82" s="23"/>
      <c r="AE82" s="23"/>
      <c r="AF82" s="23"/>
      <c r="AG82" s="23"/>
      <c r="AH82" s="23"/>
      <c r="AI82" s="23"/>
      <c r="AJ82" s="23"/>
      <c r="AK82" s="23"/>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row>
    <row r="83" spans="1:227" ht="75" customHeight="1">
      <c r="A83" s="11">
        <v>1720080700</v>
      </c>
      <c r="B83" s="11"/>
      <c r="C83" s="13">
        <f t="shared" si="4"/>
        <v>2910000</v>
      </c>
      <c r="D83" s="13">
        <f t="shared" si="5"/>
        <v>399189.37</v>
      </c>
      <c r="E83" s="14"/>
      <c r="F83" s="13"/>
      <c r="G83" s="13"/>
      <c r="H83" s="14"/>
      <c r="I83" s="47"/>
      <c r="J83" s="47"/>
      <c r="K83" s="14">
        <f>1313833.38+1596166.62</f>
        <v>2910000</v>
      </c>
      <c r="L83" s="14">
        <v>399189.37</v>
      </c>
      <c r="M83" s="17">
        <f t="shared" si="3"/>
        <v>13.717847766323024</v>
      </c>
      <c r="N83" s="18"/>
      <c r="O83" s="18"/>
      <c r="P83" s="18"/>
      <c r="Q83" s="18"/>
      <c r="R83" s="57"/>
      <c r="S83" s="23"/>
      <c r="T83" s="23"/>
      <c r="U83" s="23"/>
      <c r="V83" s="23"/>
      <c r="W83" s="23"/>
      <c r="X83" s="23"/>
      <c r="Y83" s="23"/>
      <c r="Z83" s="23"/>
      <c r="AA83" s="23"/>
      <c r="AB83" s="23"/>
      <c r="AC83" s="23"/>
      <c r="AD83" s="23"/>
      <c r="AE83" s="23"/>
      <c r="AF83" s="23"/>
      <c r="AG83" s="23"/>
      <c r="AH83" s="23"/>
      <c r="AI83" s="23"/>
      <c r="AJ83" s="23"/>
      <c r="AK83" s="23"/>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row>
    <row r="84" spans="1:227" ht="83.25" customHeight="1">
      <c r="A84" s="11">
        <v>1730076800</v>
      </c>
      <c r="B84" s="11"/>
      <c r="C84" s="13">
        <f t="shared" si="4"/>
        <v>8160120</v>
      </c>
      <c r="D84" s="13">
        <f t="shared" si="5"/>
        <v>5493415.95</v>
      </c>
      <c r="E84" s="14"/>
      <c r="F84" s="13"/>
      <c r="G84" s="13"/>
      <c r="H84" s="14" t="s">
        <v>160</v>
      </c>
      <c r="I84" s="47">
        <v>8160120</v>
      </c>
      <c r="J84" s="47">
        <v>5493415.95</v>
      </c>
      <c r="K84" s="13"/>
      <c r="L84" s="13"/>
      <c r="M84" s="17">
        <f t="shared" si="3"/>
        <v>67.32028389288392</v>
      </c>
      <c r="N84" s="18"/>
      <c r="O84" s="18"/>
      <c r="P84" s="18" t="s">
        <v>163</v>
      </c>
      <c r="Q84" s="18"/>
      <c r="R84" s="57"/>
      <c r="S84" s="23"/>
      <c r="T84" s="23"/>
      <c r="U84" s="23"/>
      <c r="V84" s="23"/>
      <c r="W84" s="23"/>
      <c r="X84" s="23"/>
      <c r="Y84" s="23"/>
      <c r="Z84" s="23"/>
      <c r="AA84" s="23"/>
      <c r="AB84" s="23"/>
      <c r="AC84" s="23"/>
      <c r="AD84" s="23"/>
      <c r="AE84" s="23"/>
      <c r="AF84" s="23"/>
      <c r="AG84" s="23"/>
      <c r="AH84" s="23"/>
      <c r="AI84" s="23"/>
      <c r="AJ84" s="23"/>
      <c r="AK84" s="23"/>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row>
    <row r="85" spans="1:227" ht="83.25" customHeight="1">
      <c r="A85" s="11">
        <v>1730086800</v>
      </c>
      <c r="B85" s="11"/>
      <c r="C85" s="13">
        <f t="shared" si="4"/>
        <v>37384.04</v>
      </c>
      <c r="D85" s="13">
        <f t="shared" si="5"/>
        <v>37384.04</v>
      </c>
      <c r="E85" s="14"/>
      <c r="F85" s="13"/>
      <c r="G85" s="13"/>
      <c r="H85" s="14"/>
      <c r="I85" s="47"/>
      <c r="J85" s="62"/>
      <c r="K85" s="13">
        <v>37384.04</v>
      </c>
      <c r="L85" s="13">
        <v>37384.04</v>
      </c>
      <c r="M85" s="17">
        <f t="shared" si="3"/>
        <v>100</v>
      </c>
      <c r="N85" s="18"/>
      <c r="O85" s="18"/>
      <c r="P85" s="18" t="s">
        <v>163</v>
      </c>
      <c r="Q85" s="18"/>
      <c r="R85" s="57"/>
      <c r="S85" s="23"/>
      <c r="T85" s="23"/>
      <c r="U85" s="23"/>
      <c r="V85" s="23"/>
      <c r="W85" s="23"/>
      <c r="X85" s="23"/>
      <c r="Y85" s="23"/>
      <c r="Z85" s="23"/>
      <c r="AA85" s="23"/>
      <c r="AB85" s="23"/>
      <c r="AC85" s="23"/>
      <c r="AD85" s="23"/>
      <c r="AE85" s="23"/>
      <c r="AF85" s="23"/>
      <c r="AG85" s="23"/>
      <c r="AH85" s="23"/>
      <c r="AI85" s="23"/>
      <c r="AJ85" s="23"/>
      <c r="AK85" s="23"/>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row>
    <row r="86" spans="1:227" ht="167.25" customHeight="1">
      <c r="A86" s="11" t="s">
        <v>164</v>
      </c>
      <c r="B86" s="11" t="s">
        <v>165</v>
      </c>
      <c r="C86" s="13">
        <f t="shared" si="4"/>
        <v>208810</v>
      </c>
      <c r="D86" s="13">
        <f t="shared" si="5"/>
        <v>0</v>
      </c>
      <c r="E86" s="14"/>
      <c r="F86" s="13"/>
      <c r="G86" s="13"/>
      <c r="H86" s="14" t="s">
        <v>118</v>
      </c>
      <c r="I86" s="13">
        <v>208810</v>
      </c>
      <c r="J86" s="62"/>
      <c r="K86" s="13"/>
      <c r="L86" s="13"/>
      <c r="M86" s="17">
        <f t="shared" si="3"/>
        <v>0</v>
      </c>
      <c r="N86" s="18" t="s">
        <v>166</v>
      </c>
      <c r="O86" s="18"/>
      <c r="P86" s="18"/>
      <c r="Q86" s="18"/>
      <c r="R86" s="57"/>
      <c r="S86" s="23"/>
      <c r="T86" s="23"/>
      <c r="U86" s="23"/>
      <c r="V86" s="23"/>
      <c r="W86" s="23"/>
      <c r="X86" s="23"/>
      <c r="Y86" s="23"/>
      <c r="Z86" s="23"/>
      <c r="AA86" s="23"/>
      <c r="AB86" s="23"/>
      <c r="AC86" s="23"/>
      <c r="AD86" s="23"/>
      <c r="AE86" s="23"/>
      <c r="AF86" s="23"/>
      <c r="AG86" s="23"/>
      <c r="AH86" s="23"/>
      <c r="AI86" s="23"/>
      <c r="AJ86" s="23"/>
      <c r="AK86" s="23"/>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row>
    <row r="87" spans="1:227" ht="117.75" customHeight="1">
      <c r="A87" s="11" t="s">
        <v>167</v>
      </c>
      <c r="B87" s="11"/>
      <c r="C87" s="13">
        <f t="shared" si="4"/>
        <v>10770200</v>
      </c>
      <c r="D87" s="13">
        <f t="shared" si="5"/>
        <v>0</v>
      </c>
      <c r="E87" s="14"/>
      <c r="F87" s="13">
        <v>10770200</v>
      </c>
      <c r="G87" s="13"/>
      <c r="H87" s="14" t="s">
        <v>118</v>
      </c>
      <c r="I87" s="13"/>
      <c r="J87" s="48"/>
      <c r="K87" s="13"/>
      <c r="L87" s="13"/>
      <c r="M87" s="17">
        <f t="shared" si="3"/>
        <v>0</v>
      </c>
      <c r="N87" s="18" t="s">
        <v>119</v>
      </c>
      <c r="O87" s="63"/>
      <c r="P87" s="18"/>
      <c r="Q87" s="18"/>
      <c r="R87" s="59" t="s">
        <v>142</v>
      </c>
      <c r="S87" s="23"/>
      <c r="T87" s="23"/>
      <c r="U87" s="23"/>
      <c r="V87" s="23"/>
      <c r="W87" s="23"/>
      <c r="X87" s="23"/>
      <c r="Y87" s="23"/>
      <c r="Z87" s="23"/>
      <c r="AA87" s="23"/>
      <c r="AB87" s="23"/>
      <c r="AC87" s="23"/>
      <c r="AD87" s="23"/>
      <c r="AE87" s="23"/>
      <c r="AF87" s="23"/>
      <c r="AG87" s="23"/>
      <c r="AH87" s="23"/>
      <c r="AI87" s="23"/>
      <c r="AJ87" s="23"/>
      <c r="AK87" s="23"/>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row>
    <row r="88" spans="1:227" ht="117.75" customHeight="1">
      <c r="A88" s="61" t="s">
        <v>168</v>
      </c>
      <c r="B88" s="11"/>
      <c r="C88" s="13">
        <f t="shared" si="4"/>
        <v>28946169.5</v>
      </c>
      <c r="D88" s="13">
        <f t="shared" si="5"/>
        <v>0</v>
      </c>
      <c r="E88" s="14"/>
      <c r="F88" s="13"/>
      <c r="G88" s="13"/>
      <c r="H88" s="14" t="s">
        <v>118</v>
      </c>
      <c r="I88" s="13">
        <v>27496961.5</v>
      </c>
      <c r="J88" s="48"/>
      <c r="K88" s="13">
        <v>1449208</v>
      </c>
      <c r="L88" s="13"/>
      <c r="M88" s="17">
        <f t="shared" si="3"/>
        <v>0</v>
      </c>
      <c r="N88" s="18" t="s">
        <v>119</v>
      </c>
      <c r="O88" s="63"/>
      <c r="P88" s="18"/>
      <c r="Q88" s="18"/>
      <c r="R88" s="59" t="s">
        <v>142</v>
      </c>
      <c r="S88" s="23"/>
      <c r="T88" s="23"/>
      <c r="U88" s="23"/>
      <c r="V88" s="23"/>
      <c r="W88" s="23"/>
      <c r="X88" s="23"/>
      <c r="Y88" s="23"/>
      <c r="Z88" s="23"/>
      <c r="AA88" s="23"/>
      <c r="AB88" s="23"/>
      <c r="AC88" s="23"/>
      <c r="AD88" s="23"/>
      <c r="AE88" s="23"/>
      <c r="AF88" s="23"/>
      <c r="AG88" s="23"/>
      <c r="AH88" s="23"/>
      <c r="AI88" s="23"/>
      <c r="AJ88" s="23"/>
      <c r="AK88" s="23"/>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row>
    <row r="89" spans="1:230" ht="141" customHeight="1">
      <c r="A89" s="24" t="s">
        <v>169</v>
      </c>
      <c r="B89" s="11" t="s">
        <v>170</v>
      </c>
      <c r="C89" s="13">
        <f t="shared" si="4"/>
        <v>10000</v>
      </c>
      <c r="D89" s="13">
        <f t="shared" si="5"/>
        <v>0</v>
      </c>
      <c r="E89" s="14"/>
      <c r="F89" s="13"/>
      <c r="G89" s="13"/>
      <c r="H89" s="64"/>
      <c r="I89" s="47"/>
      <c r="J89" s="48"/>
      <c r="K89" s="13">
        <v>10000</v>
      </c>
      <c r="L89" s="14"/>
      <c r="M89" s="17">
        <f t="shared" si="3"/>
        <v>0</v>
      </c>
      <c r="N89" s="18"/>
      <c r="O89" s="49"/>
      <c r="P89" s="56"/>
      <c r="Q89" s="18"/>
      <c r="R89" s="65" t="s">
        <v>171</v>
      </c>
      <c r="S89" s="23"/>
      <c r="T89" s="23"/>
      <c r="U89" s="23"/>
      <c r="V89" s="23"/>
      <c r="W89" s="23"/>
      <c r="X89" s="23"/>
      <c r="Y89" s="23"/>
      <c r="Z89" s="23"/>
      <c r="AA89" s="23"/>
      <c r="AB89" s="23"/>
      <c r="AC89" s="23"/>
      <c r="AD89" s="23"/>
      <c r="AE89" s="23"/>
      <c r="AF89" s="23"/>
      <c r="AG89" s="23"/>
      <c r="AH89" s="23"/>
      <c r="AI89" s="23"/>
      <c r="AJ89" s="23"/>
      <c r="AK89" s="23"/>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50"/>
      <c r="HV89" s="50"/>
    </row>
    <row r="90" spans="1:230" ht="141" customHeight="1">
      <c r="A90" s="24" t="s">
        <v>172</v>
      </c>
      <c r="B90" s="11"/>
      <c r="C90" s="16">
        <f t="shared" si="4"/>
        <v>575000</v>
      </c>
      <c r="D90" s="16">
        <f t="shared" si="5"/>
        <v>575000</v>
      </c>
      <c r="E90" s="15"/>
      <c r="F90" s="16"/>
      <c r="G90" s="16"/>
      <c r="H90" s="66" t="s">
        <v>50</v>
      </c>
      <c r="I90" s="16">
        <v>517500</v>
      </c>
      <c r="J90" s="67">
        <v>517500</v>
      </c>
      <c r="K90" s="13">
        <v>57500</v>
      </c>
      <c r="L90" s="14">
        <v>57500</v>
      </c>
      <c r="M90" s="17">
        <f t="shared" si="3"/>
        <v>100</v>
      </c>
      <c r="N90" s="18"/>
      <c r="O90" s="49"/>
      <c r="P90" s="56"/>
      <c r="Q90" s="18"/>
      <c r="R90" s="65"/>
      <c r="S90" s="23"/>
      <c r="T90" s="23"/>
      <c r="U90" s="23"/>
      <c r="V90" s="23"/>
      <c r="W90" s="23"/>
      <c r="X90" s="23"/>
      <c r="Y90" s="23"/>
      <c r="Z90" s="23"/>
      <c r="AA90" s="23"/>
      <c r="AB90" s="23"/>
      <c r="AC90" s="23"/>
      <c r="AD90" s="23"/>
      <c r="AE90" s="23"/>
      <c r="AF90" s="23"/>
      <c r="AG90" s="23"/>
      <c r="AH90" s="23"/>
      <c r="AI90" s="23"/>
      <c r="AJ90" s="23"/>
      <c r="AK90" s="23"/>
      <c r="GT90" s="28"/>
      <c r="GU90" s="28"/>
      <c r="GV90" s="28"/>
      <c r="GW90" s="28"/>
      <c r="GX90" s="28"/>
      <c r="GY90" s="28"/>
      <c r="GZ90" s="28"/>
      <c r="HA90" s="28"/>
      <c r="HB90" s="28"/>
      <c r="HC90" s="28"/>
      <c r="HD90" s="28"/>
      <c r="HE90" s="28"/>
      <c r="HF90" s="28"/>
      <c r="HG90" s="28"/>
      <c r="HH90" s="28"/>
      <c r="HI90" s="28"/>
      <c r="HJ90" s="28"/>
      <c r="HK90" s="28"/>
      <c r="HL90" s="28"/>
      <c r="HM90" s="28"/>
      <c r="HN90" s="28"/>
      <c r="HO90" s="28"/>
      <c r="HP90" s="28"/>
      <c r="HQ90" s="28"/>
      <c r="HR90" s="28"/>
      <c r="HS90" s="28"/>
      <c r="HT90" s="28"/>
      <c r="HU90" s="50"/>
      <c r="HV90" s="50"/>
    </row>
    <row r="91" spans="1:227" ht="53.25" customHeight="1">
      <c r="A91" s="11" t="s">
        <v>173</v>
      </c>
      <c r="B91" s="11" t="s">
        <v>174</v>
      </c>
      <c r="C91" s="16">
        <f t="shared" si="4"/>
        <v>280100</v>
      </c>
      <c r="D91" s="16">
        <f t="shared" si="5"/>
        <v>63011.15</v>
      </c>
      <c r="E91" s="15"/>
      <c r="F91" s="16"/>
      <c r="G91" s="16"/>
      <c r="H91" s="15"/>
      <c r="I91" s="62"/>
      <c r="J91" s="68"/>
      <c r="K91" s="13">
        <v>280100</v>
      </c>
      <c r="L91" s="26">
        <v>63011.15</v>
      </c>
      <c r="M91" s="17">
        <f t="shared" si="3"/>
        <v>22.49594787575866</v>
      </c>
      <c r="N91" s="18" t="s">
        <v>175</v>
      </c>
      <c r="O91" s="18"/>
      <c r="P91" s="56" t="s">
        <v>97</v>
      </c>
      <c r="Q91" s="18"/>
      <c r="R91" s="59" t="s">
        <v>120</v>
      </c>
      <c r="S91" s="23"/>
      <c r="T91" s="23"/>
      <c r="U91" s="23"/>
      <c r="V91" s="23"/>
      <c r="W91" s="23"/>
      <c r="X91" s="23"/>
      <c r="Y91" s="23"/>
      <c r="Z91" s="23"/>
      <c r="AA91" s="23"/>
      <c r="AB91" s="23"/>
      <c r="AC91" s="23"/>
      <c r="AD91" s="23"/>
      <c r="AE91" s="23"/>
      <c r="AF91" s="23"/>
      <c r="AG91" s="23"/>
      <c r="AH91" s="23"/>
      <c r="AI91" s="23"/>
      <c r="AJ91" s="23"/>
      <c r="AK91" s="23"/>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c r="HS91" s="28"/>
    </row>
    <row r="92" spans="1:227" ht="53.25" customHeight="1">
      <c r="A92" s="61" t="s">
        <v>176</v>
      </c>
      <c r="B92" s="11"/>
      <c r="C92" s="13">
        <f t="shared" si="4"/>
        <v>193560</v>
      </c>
      <c r="D92" s="13">
        <f t="shared" si="5"/>
        <v>0</v>
      </c>
      <c r="E92" s="14"/>
      <c r="F92" s="13"/>
      <c r="G92" s="13"/>
      <c r="H92" s="14"/>
      <c r="I92" s="47">
        <v>173660</v>
      </c>
      <c r="J92" s="48"/>
      <c r="K92" s="13">
        <v>19900</v>
      </c>
      <c r="L92" s="26"/>
      <c r="M92" s="17">
        <f t="shared" si="3"/>
        <v>0</v>
      </c>
      <c r="N92" s="18" t="s">
        <v>177</v>
      </c>
      <c r="O92" s="18" t="s">
        <v>178</v>
      </c>
      <c r="P92" s="56" t="s">
        <v>97</v>
      </c>
      <c r="Q92" s="18"/>
      <c r="R92" s="59"/>
      <c r="S92" s="23"/>
      <c r="T92" s="23"/>
      <c r="U92" s="23"/>
      <c r="V92" s="23"/>
      <c r="W92" s="23"/>
      <c r="X92" s="23"/>
      <c r="Y92" s="23"/>
      <c r="Z92" s="23"/>
      <c r="AA92" s="23"/>
      <c r="AB92" s="23"/>
      <c r="AC92" s="23"/>
      <c r="AD92" s="23"/>
      <c r="AE92" s="23"/>
      <c r="AF92" s="23"/>
      <c r="AG92" s="23"/>
      <c r="AH92" s="23"/>
      <c r="AI92" s="23"/>
      <c r="AJ92" s="23"/>
      <c r="AK92" s="23"/>
      <c r="GT92" s="28"/>
      <c r="GU92" s="28"/>
      <c r="GV92" s="28"/>
      <c r="GW92" s="28"/>
      <c r="GX92" s="28"/>
      <c r="GY92" s="28"/>
      <c r="GZ92" s="28"/>
      <c r="HA92" s="28"/>
      <c r="HB92" s="28"/>
      <c r="HC92" s="28"/>
      <c r="HD92" s="28"/>
      <c r="HE92" s="28"/>
      <c r="HF92" s="28"/>
      <c r="HG92" s="28"/>
      <c r="HH92" s="28"/>
      <c r="HI92" s="28"/>
      <c r="HJ92" s="28"/>
      <c r="HK92" s="28"/>
      <c r="HL92" s="28"/>
      <c r="HM92" s="28"/>
      <c r="HN92" s="28"/>
      <c r="HO92" s="28"/>
      <c r="HP92" s="28"/>
      <c r="HQ92" s="28"/>
      <c r="HR92" s="28"/>
      <c r="HS92" s="28"/>
    </row>
    <row r="93" spans="1:37" ht="90.75" customHeight="1">
      <c r="A93" s="61" t="s">
        <v>179</v>
      </c>
      <c r="B93" s="11"/>
      <c r="C93" s="13">
        <f t="shared" si="4"/>
        <v>3000279</v>
      </c>
      <c r="D93" s="13">
        <f t="shared" si="5"/>
        <v>0</v>
      </c>
      <c r="E93" s="14"/>
      <c r="F93" s="13"/>
      <c r="G93" s="13"/>
      <c r="H93" s="14"/>
      <c r="I93" s="47">
        <v>2500000</v>
      </c>
      <c r="J93" s="48"/>
      <c r="K93" s="13">
        <v>500279</v>
      </c>
      <c r="L93" s="13"/>
      <c r="M93" s="17">
        <f t="shared" si="3"/>
        <v>0</v>
      </c>
      <c r="N93" s="27" t="s">
        <v>180</v>
      </c>
      <c r="O93" s="18" t="s">
        <v>181</v>
      </c>
      <c r="P93" s="56" t="s">
        <v>97</v>
      </c>
      <c r="Q93" s="18"/>
      <c r="R93" s="59"/>
      <c r="S93" s="23"/>
      <c r="T93" s="23"/>
      <c r="U93" s="23"/>
      <c r="V93" s="23"/>
      <c r="W93" s="23"/>
      <c r="X93" s="23"/>
      <c r="Y93" s="23"/>
      <c r="Z93" s="23"/>
      <c r="AA93" s="23"/>
      <c r="AB93" s="23"/>
      <c r="AC93" s="23"/>
      <c r="AD93" s="23"/>
      <c r="AE93" s="23"/>
      <c r="AF93" s="23"/>
      <c r="AG93" s="23"/>
      <c r="AH93" s="23"/>
      <c r="AI93" s="23"/>
      <c r="AJ93" s="23"/>
      <c r="AK93" s="23"/>
    </row>
    <row r="94" spans="1:37" ht="147" customHeight="1">
      <c r="A94" s="11" t="s">
        <v>182</v>
      </c>
      <c r="B94" s="11" t="s">
        <v>183</v>
      </c>
      <c r="C94" s="13">
        <f t="shared" si="4"/>
        <v>5843509.09</v>
      </c>
      <c r="D94" s="13">
        <f t="shared" si="5"/>
        <v>622199.32</v>
      </c>
      <c r="E94" s="14"/>
      <c r="F94" s="13"/>
      <c r="G94" s="13"/>
      <c r="H94" s="14"/>
      <c r="I94" s="47"/>
      <c r="J94" s="48"/>
      <c r="K94" s="14">
        <v>5843509.09</v>
      </c>
      <c r="L94" s="14">
        <v>622199.32</v>
      </c>
      <c r="M94" s="17">
        <f t="shared" si="3"/>
        <v>10.647700044905722</v>
      </c>
      <c r="N94" s="18" t="s">
        <v>184</v>
      </c>
      <c r="O94" s="69" t="s">
        <v>185</v>
      </c>
      <c r="P94" s="56"/>
      <c r="Q94" s="18" t="s">
        <v>186</v>
      </c>
      <c r="R94" s="59" t="s">
        <v>142</v>
      </c>
      <c r="S94" s="23"/>
      <c r="T94" s="23"/>
      <c r="U94" s="23"/>
      <c r="V94" s="23"/>
      <c r="W94" s="23"/>
      <c r="X94" s="23"/>
      <c r="Y94" s="23"/>
      <c r="Z94" s="23"/>
      <c r="AA94" s="23"/>
      <c r="AB94" s="23"/>
      <c r="AC94" s="23"/>
      <c r="AD94" s="23"/>
      <c r="AE94" s="23"/>
      <c r="AF94" s="23"/>
      <c r="AG94" s="23"/>
      <c r="AH94" s="23"/>
      <c r="AI94" s="23"/>
      <c r="AJ94" s="23"/>
      <c r="AK94" s="23"/>
    </row>
    <row r="95" spans="1:37" ht="233.25" customHeight="1">
      <c r="A95" s="11" t="s">
        <v>187</v>
      </c>
      <c r="B95" s="11"/>
      <c r="C95" s="13">
        <f t="shared" si="4"/>
        <v>9259097.83</v>
      </c>
      <c r="D95" s="13">
        <f t="shared" si="5"/>
        <v>0</v>
      </c>
      <c r="E95" s="14" t="s">
        <v>188</v>
      </c>
      <c r="F95" s="13"/>
      <c r="G95" s="13"/>
      <c r="H95" s="14" t="s">
        <v>189</v>
      </c>
      <c r="I95" s="26">
        <v>8518370</v>
      </c>
      <c r="J95" s="48"/>
      <c r="K95" s="13">
        <v>740727.83</v>
      </c>
      <c r="L95" s="13"/>
      <c r="M95" s="17">
        <f t="shared" si="3"/>
        <v>0</v>
      </c>
      <c r="N95" s="18" t="s">
        <v>190</v>
      </c>
      <c r="O95" s="69"/>
      <c r="P95" s="56"/>
      <c r="Q95" s="18" t="s">
        <v>186</v>
      </c>
      <c r="R95" s="59"/>
      <c r="S95" s="23"/>
      <c r="T95" s="23"/>
      <c r="U95" s="23"/>
      <c r="V95" s="23"/>
      <c r="W95" s="23"/>
      <c r="X95" s="23"/>
      <c r="Y95" s="23"/>
      <c r="Z95" s="23"/>
      <c r="AA95" s="23"/>
      <c r="AB95" s="23"/>
      <c r="AC95" s="23"/>
      <c r="AD95" s="23"/>
      <c r="AE95" s="23"/>
      <c r="AF95" s="23"/>
      <c r="AG95" s="23"/>
      <c r="AH95" s="23"/>
      <c r="AI95" s="23"/>
      <c r="AJ95" s="23"/>
      <c r="AK95" s="23"/>
    </row>
    <row r="96" spans="1:37" ht="146.25" customHeight="1">
      <c r="A96" s="11">
        <v>2100071400</v>
      </c>
      <c r="B96" s="11"/>
      <c r="C96" s="13">
        <f t="shared" si="4"/>
        <v>1633246.32</v>
      </c>
      <c r="D96" s="13">
        <f t="shared" si="5"/>
        <v>0</v>
      </c>
      <c r="E96" s="14"/>
      <c r="F96" s="13"/>
      <c r="G96" s="13"/>
      <c r="H96" s="14" t="s">
        <v>191</v>
      </c>
      <c r="I96" s="26">
        <v>1633246.32</v>
      </c>
      <c r="J96" s="48"/>
      <c r="K96" s="13"/>
      <c r="L96" s="13"/>
      <c r="M96" s="17">
        <f t="shared" si="3"/>
        <v>0</v>
      </c>
      <c r="N96" s="18"/>
      <c r="O96" s="69"/>
      <c r="P96" s="56"/>
      <c r="Q96" s="18" t="s">
        <v>186</v>
      </c>
      <c r="R96" s="59"/>
      <c r="S96" s="23"/>
      <c r="T96" s="23"/>
      <c r="U96" s="23"/>
      <c r="V96" s="23"/>
      <c r="W96" s="23"/>
      <c r="X96" s="23"/>
      <c r="Y96" s="23"/>
      <c r="Z96" s="23"/>
      <c r="AA96" s="23"/>
      <c r="AB96" s="23"/>
      <c r="AC96" s="23"/>
      <c r="AD96" s="23"/>
      <c r="AE96" s="23"/>
      <c r="AF96" s="23"/>
      <c r="AG96" s="23"/>
      <c r="AH96" s="23"/>
      <c r="AI96" s="23"/>
      <c r="AJ96" s="23"/>
      <c r="AK96" s="23"/>
    </row>
    <row r="97" spans="1:227" ht="84" customHeight="1">
      <c r="A97" s="24" t="s">
        <v>192</v>
      </c>
      <c r="B97" s="11" t="s">
        <v>193</v>
      </c>
      <c r="C97" s="13">
        <f t="shared" si="4"/>
        <v>10000</v>
      </c>
      <c r="D97" s="13">
        <f t="shared" si="5"/>
        <v>10000</v>
      </c>
      <c r="E97" s="14"/>
      <c r="F97" s="13"/>
      <c r="G97" s="13"/>
      <c r="H97" s="14"/>
      <c r="I97" s="47"/>
      <c r="J97" s="48"/>
      <c r="K97" s="13">
        <v>10000</v>
      </c>
      <c r="L97" s="13">
        <v>10000</v>
      </c>
      <c r="M97" s="17">
        <f t="shared" si="3"/>
        <v>100</v>
      </c>
      <c r="N97" s="18"/>
      <c r="O97" s="18"/>
      <c r="P97" s="56"/>
      <c r="Q97" s="18"/>
      <c r="R97" s="57" t="s">
        <v>39</v>
      </c>
      <c r="S97" s="23"/>
      <c r="T97" s="23"/>
      <c r="U97" s="23"/>
      <c r="V97" s="23"/>
      <c r="W97" s="23"/>
      <c r="X97" s="23"/>
      <c r="Y97" s="23"/>
      <c r="Z97" s="23"/>
      <c r="AA97" s="23"/>
      <c r="AB97" s="23"/>
      <c r="AC97" s="23"/>
      <c r="AD97" s="23"/>
      <c r="AE97" s="23"/>
      <c r="AF97" s="23"/>
      <c r="AG97" s="23"/>
      <c r="AH97" s="23"/>
      <c r="AI97" s="23"/>
      <c r="AJ97" s="23"/>
      <c r="AK97" s="23"/>
      <c r="GT97" s="28"/>
      <c r="GU97" s="28"/>
      <c r="GV97" s="28"/>
      <c r="GW97" s="28"/>
      <c r="GX97" s="28"/>
      <c r="GY97" s="28"/>
      <c r="GZ97" s="28"/>
      <c r="HA97" s="28"/>
      <c r="HB97" s="28"/>
      <c r="HC97" s="28"/>
      <c r="HD97" s="28"/>
      <c r="HE97" s="28"/>
      <c r="HF97" s="28"/>
      <c r="HG97" s="28"/>
      <c r="HH97" s="28"/>
      <c r="HI97" s="28"/>
      <c r="HJ97" s="28"/>
      <c r="HK97" s="28"/>
      <c r="HL97" s="28"/>
      <c r="HM97" s="28"/>
      <c r="HN97" s="28"/>
      <c r="HO97" s="28"/>
      <c r="HP97" s="28"/>
      <c r="HQ97" s="28"/>
      <c r="HR97" s="28"/>
      <c r="HS97" s="28"/>
    </row>
    <row r="98" spans="1:230" s="44" customFormat="1" ht="72" customHeight="1">
      <c r="A98" s="24" t="s">
        <v>194</v>
      </c>
      <c r="B98" s="11" t="s">
        <v>195</v>
      </c>
      <c r="C98" s="13">
        <f t="shared" si="4"/>
        <v>320000</v>
      </c>
      <c r="D98" s="13">
        <f t="shared" si="5"/>
        <v>0</v>
      </c>
      <c r="E98" s="14"/>
      <c r="F98" s="13"/>
      <c r="G98" s="13"/>
      <c r="H98" s="14"/>
      <c r="I98" s="47"/>
      <c r="J98" s="48"/>
      <c r="K98" s="13">
        <v>320000</v>
      </c>
      <c r="L98" s="13"/>
      <c r="M98" s="17">
        <f t="shared" si="3"/>
        <v>0</v>
      </c>
      <c r="N98" s="18" t="s">
        <v>196</v>
      </c>
      <c r="O98" s="18"/>
      <c r="P98" s="56"/>
      <c r="Q98" s="18"/>
      <c r="R98" s="18" t="s">
        <v>197</v>
      </c>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GT98" s="45"/>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6"/>
      <c r="HV98" s="46"/>
    </row>
    <row r="99" spans="1:52" ht="34.5" customHeight="1">
      <c r="A99" s="24" t="s">
        <v>198</v>
      </c>
      <c r="B99" s="11" t="s">
        <v>199</v>
      </c>
      <c r="C99" s="13">
        <f t="shared" si="4"/>
        <v>210247.57</v>
      </c>
      <c r="D99" s="13">
        <f t="shared" si="5"/>
        <v>119536</v>
      </c>
      <c r="E99" s="14"/>
      <c r="F99" s="13"/>
      <c r="G99" s="13"/>
      <c r="H99" s="14"/>
      <c r="I99" s="13">
        <v>210247.57</v>
      </c>
      <c r="J99" s="13">
        <v>119536</v>
      </c>
      <c r="K99" s="13"/>
      <c r="L99" s="13"/>
      <c r="M99" s="17"/>
      <c r="N99" s="18"/>
      <c r="O99" s="18"/>
      <c r="P99" s="56"/>
      <c r="Q99" s="18"/>
      <c r="R99" s="18" t="s">
        <v>120</v>
      </c>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row>
    <row r="100" spans="1:52" ht="90.75" customHeight="1">
      <c r="A100" s="11">
        <v>2400080540</v>
      </c>
      <c r="B100" s="11"/>
      <c r="C100" s="13">
        <f t="shared" si="4"/>
        <v>342000</v>
      </c>
      <c r="D100" s="13">
        <f t="shared" si="5"/>
        <v>184262.16</v>
      </c>
      <c r="E100" s="14"/>
      <c r="F100" s="13"/>
      <c r="G100" s="13"/>
      <c r="H100" s="14"/>
      <c r="I100" s="47"/>
      <c r="J100" s="48"/>
      <c r="K100" s="13">
        <v>342000</v>
      </c>
      <c r="L100" s="13">
        <v>184262.16</v>
      </c>
      <c r="M100" s="17">
        <f aca="true" t="shared" si="6" ref="M100:M114">D100/C100*100</f>
        <v>53.87782456140351</v>
      </c>
      <c r="N100" s="18"/>
      <c r="O100" s="18" t="s">
        <v>200</v>
      </c>
      <c r="P100" s="56"/>
      <c r="Q100" s="18"/>
      <c r="R100" s="18"/>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row>
    <row r="101" spans="1:52" ht="132.75" customHeight="1">
      <c r="A101" s="24" t="s">
        <v>201</v>
      </c>
      <c r="B101" s="11" t="s">
        <v>202</v>
      </c>
      <c r="C101" s="13">
        <f t="shared" si="4"/>
        <v>5000</v>
      </c>
      <c r="D101" s="13">
        <f t="shared" si="5"/>
        <v>0</v>
      </c>
      <c r="E101" s="14"/>
      <c r="F101" s="13"/>
      <c r="G101" s="13"/>
      <c r="H101" s="14"/>
      <c r="I101" s="47"/>
      <c r="J101" s="48"/>
      <c r="K101" s="13">
        <v>5000</v>
      </c>
      <c r="L101" s="13"/>
      <c r="M101" s="17">
        <f t="shared" si="6"/>
        <v>0</v>
      </c>
      <c r="N101" s="18"/>
      <c r="O101" s="18"/>
      <c r="P101" s="56"/>
      <c r="Q101" s="18"/>
      <c r="R101" s="57" t="s">
        <v>120</v>
      </c>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row>
    <row r="102" spans="1:52" ht="163.5" customHeight="1">
      <c r="A102" s="24" t="s">
        <v>203</v>
      </c>
      <c r="B102" s="11" t="s">
        <v>202</v>
      </c>
      <c r="C102" s="13">
        <f t="shared" si="4"/>
        <v>1988848.27</v>
      </c>
      <c r="D102" s="13">
        <f t="shared" si="5"/>
        <v>1988848.27</v>
      </c>
      <c r="E102" s="14"/>
      <c r="F102" s="13"/>
      <c r="G102" s="13"/>
      <c r="H102" s="14" t="s">
        <v>204</v>
      </c>
      <c r="I102" s="47">
        <v>1491636.2</v>
      </c>
      <c r="J102" s="70">
        <v>1491636.2</v>
      </c>
      <c r="K102" s="13">
        <v>497212.07</v>
      </c>
      <c r="L102" s="13">
        <v>497212.07</v>
      </c>
      <c r="M102" s="17">
        <f t="shared" si="6"/>
        <v>100</v>
      </c>
      <c r="N102" s="18"/>
      <c r="O102" s="18"/>
      <c r="P102" s="56"/>
      <c r="Q102" s="18"/>
      <c r="R102" s="57" t="s">
        <v>120</v>
      </c>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row>
    <row r="103" spans="1:52" ht="67.5" customHeight="1">
      <c r="A103" s="24" t="s">
        <v>205</v>
      </c>
      <c r="B103" s="11" t="s">
        <v>206</v>
      </c>
      <c r="C103" s="13">
        <f t="shared" si="4"/>
        <v>500000</v>
      </c>
      <c r="D103" s="13">
        <f t="shared" si="5"/>
        <v>410000</v>
      </c>
      <c r="E103" s="14"/>
      <c r="F103" s="13"/>
      <c r="G103" s="13"/>
      <c r="H103" s="14"/>
      <c r="I103" s="47"/>
      <c r="J103" s="48"/>
      <c r="K103" s="13">
        <v>500000</v>
      </c>
      <c r="L103" s="13">
        <v>410000</v>
      </c>
      <c r="M103" s="17">
        <f t="shared" si="6"/>
        <v>82</v>
      </c>
      <c r="N103" s="18" t="s">
        <v>207</v>
      </c>
      <c r="O103" s="18" t="s">
        <v>208</v>
      </c>
      <c r="P103" s="56"/>
      <c r="Q103" s="56"/>
      <c r="R103" s="57" t="s">
        <v>209</v>
      </c>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row>
    <row r="104" spans="1:52" ht="78" customHeight="1">
      <c r="A104" s="11" t="s">
        <v>210</v>
      </c>
      <c r="B104" s="11" t="s">
        <v>211</v>
      </c>
      <c r="C104" s="13">
        <f t="shared" si="4"/>
        <v>55000</v>
      </c>
      <c r="D104" s="13">
        <f t="shared" si="5"/>
        <v>54698</v>
      </c>
      <c r="E104" s="14"/>
      <c r="F104" s="13"/>
      <c r="G104" s="13"/>
      <c r="H104" s="14"/>
      <c r="I104" s="47"/>
      <c r="J104" s="48"/>
      <c r="K104" s="13">
        <v>55000</v>
      </c>
      <c r="L104" s="13">
        <v>54698</v>
      </c>
      <c r="M104" s="17">
        <f t="shared" si="6"/>
        <v>99.4509090909091</v>
      </c>
      <c r="N104" s="18"/>
      <c r="O104" s="49" t="s">
        <v>212</v>
      </c>
      <c r="P104" s="18"/>
      <c r="Q104" s="18"/>
      <c r="R104" s="18" t="s">
        <v>209</v>
      </c>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row>
    <row r="105" spans="1:227" ht="108.75" customHeight="1">
      <c r="A105" s="11">
        <v>2900080480</v>
      </c>
      <c r="B105" s="11" t="s">
        <v>213</v>
      </c>
      <c r="C105" s="13">
        <f t="shared" si="4"/>
        <v>111109.38</v>
      </c>
      <c r="D105" s="13">
        <f t="shared" si="5"/>
        <v>0</v>
      </c>
      <c r="E105" s="14"/>
      <c r="F105" s="13"/>
      <c r="G105" s="13"/>
      <c r="H105" s="14"/>
      <c r="I105" s="47"/>
      <c r="J105" s="48"/>
      <c r="K105" s="13">
        <v>111109.38</v>
      </c>
      <c r="L105" s="13"/>
      <c r="M105" s="17">
        <f t="shared" si="6"/>
        <v>0</v>
      </c>
      <c r="N105" s="18" t="s">
        <v>207</v>
      </c>
      <c r="O105" s="18"/>
      <c r="P105" s="18"/>
      <c r="Q105" s="18"/>
      <c r="R105" s="18" t="s">
        <v>209</v>
      </c>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GT105" s="28"/>
      <c r="GU105" s="28"/>
      <c r="GV105" s="28"/>
      <c r="GW105" s="28"/>
      <c r="GX105" s="28"/>
      <c r="GY105" s="28"/>
      <c r="GZ105" s="28"/>
      <c r="HA105" s="28"/>
      <c r="HB105" s="28"/>
      <c r="HC105" s="28"/>
      <c r="HD105" s="28"/>
      <c r="HE105" s="28"/>
      <c r="HF105" s="28"/>
      <c r="HG105" s="28"/>
      <c r="HH105" s="28"/>
      <c r="HI105" s="28"/>
      <c r="HJ105" s="28"/>
      <c r="HK105" s="28"/>
      <c r="HL105" s="28"/>
      <c r="HM105" s="28"/>
      <c r="HN105" s="28"/>
      <c r="HO105" s="28"/>
      <c r="HP105" s="28"/>
      <c r="HQ105" s="28"/>
      <c r="HR105" s="28"/>
      <c r="HS105" s="28"/>
    </row>
    <row r="106" spans="1:227" ht="134.25" customHeight="1">
      <c r="A106" s="11" t="s">
        <v>214</v>
      </c>
      <c r="B106" s="11" t="s">
        <v>215</v>
      </c>
      <c r="C106" s="13">
        <f t="shared" si="4"/>
        <v>5000</v>
      </c>
      <c r="D106" s="13">
        <f t="shared" si="5"/>
        <v>5000</v>
      </c>
      <c r="E106" s="14"/>
      <c r="F106" s="13"/>
      <c r="G106" s="13"/>
      <c r="H106" s="14"/>
      <c r="I106" s="47"/>
      <c r="J106" s="48"/>
      <c r="K106" s="13">
        <v>5000</v>
      </c>
      <c r="L106" s="13">
        <v>5000</v>
      </c>
      <c r="M106" s="17">
        <f t="shared" si="6"/>
        <v>100</v>
      </c>
      <c r="N106" s="18" t="s">
        <v>207</v>
      </c>
      <c r="O106" s="18" t="s">
        <v>216</v>
      </c>
      <c r="P106" s="18"/>
      <c r="Q106" s="18"/>
      <c r="R106" s="18" t="s">
        <v>209</v>
      </c>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GT106" s="28"/>
      <c r="GU106" s="28"/>
      <c r="GV106" s="28"/>
      <c r="GW106" s="28"/>
      <c r="GX106" s="28"/>
      <c r="GY106" s="28"/>
      <c r="GZ106" s="28"/>
      <c r="HA106" s="28"/>
      <c r="HB106" s="28"/>
      <c r="HC106" s="28"/>
      <c r="HD106" s="28"/>
      <c r="HE106" s="28"/>
      <c r="HF106" s="28"/>
      <c r="HG106" s="28"/>
      <c r="HH106" s="28"/>
      <c r="HI106" s="28"/>
      <c r="HJ106" s="28"/>
      <c r="HK106" s="28"/>
      <c r="HL106" s="28"/>
      <c r="HM106" s="28"/>
      <c r="HN106" s="28"/>
      <c r="HO106" s="28"/>
      <c r="HP106" s="28"/>
      <c r="HQ106" s="28"/>
      <c r="HR106" s="28"/>
      <c r="HS106" s="28"/>
    </row>
    <row r="107" spans="1:52" ht="86.25" customHeight="1">
      <c r="A107" s="11" t="s">
        <v>217</v>
      </c>
      <c r="B107" s="11" t="s">
        <v>218</v>
      </c>
      <c r="C107" s="13">
        <f t="shared" si="4"/>
        <v>40000</v>
      </c>
      <c r="D107" s="13">
        <f t="shared" si="5"/>
        <v>0</v>
      </c>
      <c r="E107" s="14"/>
      <c r="F107" s="13"/>
      <c r="G107" s="13"/>
      <c r="H107" s="14"/>
      <c r="I107" s="47"/>
      <c r="J107" s="48"/>
      <c r="K107" s="13">
        <v>40000</v>
      </c>
      <c r="L107" s="13"/>
      <c r="M107" s="17">
        <f t="shared" si="6"/>
        <v>0</v>
      </c>
      <c r="N107" s="18"/>
      <c r="O107" s="18"/>
      <c r="P107" s="18"/>
      <c r="Q107" s="18"/>
      <c r="R107" s="57" t="s">
        <v>120</v>
      </c>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row>
    <row r="108" spans="1:256" ht="95.25" customHeight="1">
      <c r="A108" s="11" t="s">
        <v>219</v>
      </c>
      <c r="B108" s="11" t="s">
        <v>220</v>
      </c>
      <c r="C108" s="13">
        <f t="shared" si="4"/>
        <v>500000</v>
      </c>
      <c r="D108" s="13">
        <f t="shared" si="5"/>
        <v>0</v>
      </c>
      <c r="E108" s="14"/>
      <c r="F108" s="13"/>
      <c r="G108" s="13"/>
      <c r="H108" s="14"/>
      <c r="I108" s="47"/>
      <c r="J108" s="48"/>
      <c r="K108" s="14">
        <v>500000</v>
      </c>
      <c r="L108" s="13"/>
      <c r="M108" s="17">
        <f t="shared" si="6"/>
        <v>0</v>
      </c>
      <c r="N108" s="18"/>
      <c r="O108" s="49"/>
      <c r="P108" s="18" t="s">
        <v>97</v>
      </c>
      <c r="Q108" s="18" t="s">
        <v>221</v>
      </c>
      <c r="R108" s="57" t="s">
        <v>171</v>
      </c>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GT108" s="28"/>
      <c r="GU108" s="28"/>
      <c r="GV108" s="28"/>
      <c r="GW108" s="28"/>
      <c r="GX108" s="28"/>
      <c r="GY108" s="28"/>
      <c r="GZ108" s="28"/>
      <c r="HA108" s="28"/>
      <c r="HB108" s="28"/>
      <c r="HC108" s="28"/>
      <c r="HD108" s="28"/>
      <c r="HE108" s="28"/>
      <c r="HF108" s="28"/>
      <c r="HG108" s="28"/>
      <c r="HH108" s="28"/>
      <c r="HI108" s="28"/>
      <c r="HJ108" s="28"/>
      <c r="HK108" s="28"/>
      <c r="HL108" s="28"/>
      <c r="HM108" s="28"/>
      <c r="HN108" s="28"/>
      <c r="HO108" s="28"/>
      <c r="HP108" s="28"/>
      <c r="HQ108" s="28"/>
      <c r="HR108" s="28"/>
      <c r="HS108" s="28"/>
      <c r="HT108" s="28"/>
      <c r="HU108" s="50"/>
      <c r="HV108" s="50"/>
      <c r="HW108" s="50"/>
      <c r="HX108" s="51"/>
      <c r="HY108" s="51"/>
      <c r="HZ108" s="51"/>
      <c r="IA108" s="51"/>
      <c r="IB108" s="51"/>
      <c r="IC108" s="51"/>
      <c r="ID108" s="51"/>
      <c r="IE108" s="51"/>
      <c r="IF108" s="51"/>
      <c r="IG108" s="51"/>
      <c r="IH108" s="51"/>
      <c r="II108" s="51"/>
      <c r="IJ108" s="51"/>
      <c r="IK108" s="51"/>
      <c r="IL108" s="51"/>
      <c r="IM108" s="51"/>
      <c r="IN108" s="51"/>
      <c r="IO108" s="51"/>
      <c r="IP108" s="51"/>
      <c r="IQ108" s="51"/>
      <c r="IR108" s="51"/>
      <c r="IS108" s="51"/>
      <c r="IT108" s="51"/>
      <c r="IU108" s="51"/>
      <c r="IV108" s="51"/>
    </row>
    <row r="109" spans="1:230" s="44" customFormat="1" ht="54" customHeight="1">
      <c r="A109" s="71" t="s">
        <v>222</v>
      </c>
      <c r="B109" s="11" t="s">
        <v>223</v>
      </c>
      <c r="C109" s="13">
        <f t="shared" si="4"/>
        <v>223598.01</v>
      </c>
      <c r="D109" s="13">
        <f t="shared" si="5"/>
        <v>223598.01</v>
      </c>
      <c r="E109" s="59"/>
      <c r="F109" s="13"/>
      <c r="G109" s="13"/>
      <c r="H109" s="59"/>
      <c r="I109" s="47"/>
      <c r="J109" s="48"/>
      <c r="K109" s="13">
        <v>223598.01</v>
      </c>
      <c r="L109" s="13">
        <v>223598.01</v>
      </c>
      <c r="M109" s="17">
        <f t="shared" si="6"/>
        <v>100</v>
      </c>
      <c r="N109" s="59"/>
      <c r="O109" s="59"/>
      <c r="P109" s="59"/>
      <c r="Q109" s="18"/>
      <c r="R109" s="57" t="s">
        <v>107</v>
      </c>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GT109" s="45"/>
      <c r="GU109" s="45"/>
      <c r="GV109" s="45"/>
      <c r="GW109" s="45"/>
      <c r="GX109" s="45"/>
      <c r="GY109" s="45"/>
      <c r="GZ109" s="45"/>
      <c r="HA109" s="45"/>
      <c r="HB109" s="45"/>
      <c r="HC109" s="45"/>
      <c r="HD109" s="45"/>
      <c r="HE109" s="45"/>
      <c r="HF109" s="45"/>
      <c r="HG109" s="45"/>
      <c r="HH109" s="45"/>
      <c r="HI109" s="45"/>
      <c r="HJ109" s="45"/>
      <c r="HK109" s="45"/>
      <c r="HL109" s="45"/>
      <c r="HM109" s="45"/>
      <c r="HN109" s="45"/>
      <c r="HO109" s="45"/>
      <c r="HP109" s="45"/>
      <c r="HQ109" s="45"/>
      <c r="HR109" s="45"/>
      <c r="HS109" s="45"/>
      <c r="HT109" s="45"/>
      <c r="HU109" s="46"/>
      <c r="HV109" s="46"/>
    </row>
    <row r="110" spans="1:230" s="44" customFormat="1" ht="54" customHeight="1">
      <c r="A110" s="71" t="s">
        <v>224</v>
      </c>
      <c r="B110" s="11"/>
      <c r="C110" s="13">
        <f t="shared" si="4"/>
        <v>28994600</v>
      </c>
      <c r="D110" s="13">
        <f t="shared" si="5"/>
        <v>20899714.99</v>
      </c>
      <c r="E110" s="59"/>
      <c r="F110" s="13"/>
      <c r="G110" s="13"/>
      <c r="H110" s="59"/>
      <c r="I110" s="47"/>
      <c r="J110" s="48"/>
      <c r="K110" s="13">
        <v>28994600</v>
      </c>
      <c r="L110" s="13">
        <v>20899714.99</v>
      </c>
      <c r="M110" s="17">
        <f t="shared" si="6"/>
        <v>72.08140477882088</v>
      </c>
      <c r="N110" s="72" t="s">
        <v>109</v>
      </c>
      <c r="O110" s="59"/>
      <c r="P110" s="59"/>
      <c r="Q110" s="18"/>
      <c r="R110" s="57"/>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GT110" s="45"/>
      <c r="GU110" s="45"/>
      <c r="GV110" s="45"/>
      <c r="GW110" s="45"/>
      <c r="GX110" s="45"/>
      <c r="GY110" s="45"/>
      <c r="GZ110" s="45"/>
      <c r="HA110" s="45"/>
      <c r="HB110" s="45"/>
      <c r="HC110" s="45"/>
      <c r="HD110" s="45"/>
      <c r="HE110" s="45"/>
      <c r="HF110" s="45"/>
      <c r="HG110" s="45"/>
      <c r="HH110" s="45"/>
      <c r="HI110" s="45"/>
      <c r="HJ110" s="45"/>
      <c r="HK110" s="45"/>
      <c r="HL110" s="45"/>
      <c r="HM110" s="45"/>
      <c r="HN110" s="45"/>
      <c r="HO110" s="45"/>
      <c r="HP110" s="45"/>
      <c r="HQ110" s="45"/>
      <c r="HR110" s="45"/>
      <c r="HS110" s="45"/>
      <c r="HT110" s="45"/>
      <c r="HU110" s="46"/>
      <c r="HV110" s="46"/>
    </row>
    <row r="111" spans="1:230" s="44" customFormat="1" ht="54" customHeight="1">
      <c r="A111" s="24" t="s">
        <v>225</v>
      </c>
      <c r="B111" s="11"/>
      <c r="C111" s="13">
        <f t="shared" si="4"/>
        <v>352585</v>
      </c>
      <c r="D111" s="13">
        <f t="shared" si="5"/>
        <v>352585</v>
      </c>
      <c r="E111" s="59"/>
      <c r="F111" s="13"/>
      <c r="G111" s="13"/>
      <c r="H111" s="59"/>
      <c r="I111" s="13">
        <v>302585</v>
      </c>
      <c r="J111" s="13">
        <v>302585</v>
      </c>
      <c r="K111" s="13">
        <v>50000</v>
      </c>
      <c r="L111" s="13">
        <v>50000</v>
      </c>
      <c r="M111" s="17">
        <f t="shared" si="6"/>
        <v>100</v>
      </c>
      <c r="N111" s="59"/>
      <c r="O111" s="59"/>
      <c r="P111" s="59"/>
      <c r="Q111" s="18"/>
      <c r="R111" s="57"/>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GT111" s="45"/>
      <c r="GU111" s="45"/>
      <c r="GV111" s="45"/>
      <c r="GW111" s="45"/>
      <c r="GX111" s="45"/>
      <c r="GY111" s="45"/>
      <c r="GZ111" s="45"/>
      <c r="HA111" s="45"/>
      <c r="HB111" s="45"/>
      <c r="HC111" s="45"/>
      <c r="HD111" s="45"/>
      <c r="HE111" s="45"/>
      <c r="HF111" s="45"/>
      <c r="HG111" s="45"/>
      <c r="HH111" s="45"/>
      <c r="HI111" s="45"/>
      <c r="HJ111" s="45"/>
      <c r="HK111" s="45"/>
      <c r="HL111" s="45"/>
      <c r="HM111" s="45"/>
      <c r="HN111" s="45"/>
      <c r="HO111" s="45"/>
      <c r="HP111" s="45"/>
      <c r="HQ111" s="45"/>
      <c r="HR111" s="45"/>
      <c r="HS111" s="45"/>
      <c r="HT111" s="45"/>
      <c r="HU111" s="46"/>
      <c r="HV111" s="46"/>
    </row>
    <row r="112" spans="1:230" s="44" customFormat="1" ht="54" customHeight="1">
      <c r="A112" s="12" t="s">
        <v>226</v>
      </c>
      <c r="B112" s="11"/>
      <c r="C112" s="13">
        <v>5987282</v>
      </c>
      <c r="D112" s="13">
        <f t="shared" si="5"/>
        <v>0</v>
      </c>
      <c r="E112" s="59"/>
      <c r="F112" s="13"/>
      <c r="G112" s="13"/>
      <c r="H112" s="59"/>
      <c r="I112" s="13">
        <v>5000000</v>
      </c>
      <c r="J112" s="13">
        <v>0</v>
      </c>
      <c r="K112" s="13">
        <v>987282</v>
      </c>
      <c r="L112" s="13">
        <v>0</v>
      </c>
      <c r="M112" s="17">
        <f t="shared" si="6"/>
        <v>0</v>
      </c>
      <c r="N112" s="59" t="s">
        <v>227</v>
      </c>
      <c r="O112" s="59"/>
      <c r="P112" s="59"/>
      <c r="Q112" s="18" t="s">
        <v>228</v>
      </c>
      <c r="R112" s="57"/>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GT112" s="45"/>
      <c r="GU112" s="45"/>
      <c r="GV112" s="45"/>
      <c r="GW112" s="45"/>
      <c r="GX112" s="45"/>
      <c r="GY112" s="45"/>
      <c r="GZ112" s="45"/>
      <c r="HA112" s="45"/>
      <c r="HB112" s="45"/>
      <c r="HC112" s="45"/>
      <c r="HD112" s="45"/>
      <c r="HE112" s="45"/>
      <c r="HF112" s="45"/>
      <c r="HG112" s="45"/>
      <c r="HH112" s="45"/>
      <c r="HI112" s="45"/>
      <c r="HJ112" s="45"/>
      <c r="HK112" s="45"/>
      <c r="HL112" s="45"/>
      <c r="HM112" s="45"/>
      <c r="HN112" s="45"/>
      <c r="HO112" s="45"/>
      <c r="HP112" s="45"/>
      <c r="HQ112" s="45"/>
      <c r="HR112" s="45"/>
      <c r="HS112" s="45"/>
      <c r="HT112" s="45"/>
      <c r="HU112" s="46"/>
      <c r="HV112" s="46"/>
    </row>
    <row r="113" spans="1:52" ht="73.5" customHeight="1">
      <c r="A113" s="73" t="s">
        <v>229</v>
      </c>
      <c r="B113" s="74" t="s">
        <v>230</v>
      </c>
      <c r="C113" s="13">
        <f aca="true" t="shared" si="7" ref="C113:C150">F113+I113+K113</f>
        <v>5000000</v>
      </c>
      <c r="D113" s="13">
        <f t="shared" si="5"/>
        <v>2526417</v>
      </c>
      <c r="E113" s="59"/>
      <c r="F113" s="13"/>
      <c r="G113" s="13"/>
      <c r="H113" s="59"/>
      <c r="I113" s="13">
        <v>4500000</v>
      </c>
      <c r="J113" s="75">
        <v>2273775.3</v>
      </c>
      <c r="K113" s="13">
        <v>500000</v>
      </c>
      <c r="L113" s="13">
        <v>252641.7</v>
      </c>
      <c r="M113" s="17">
        <f t="shared" si="6"/>
        <v>50.52834000000001</v>
      </c>
      <c r="N113" s="76"/>
      <c r="O113" s="59"/>
      <c r="P113" s="77"/>
      <c r="Q113" s="77"/>
      <c r="R113" s="57" t="s">
        <v>231</v>
      </c>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row>
    <row r="114" spans="1:52" ht="73.5" customHeight="1">
      <c r="A114" s="73" t="s">
        <v>232</v>
      </c>
      <c r="B114" s="74"/>
      <c r="C114" s="13">
        <f t="shared" si="7"/>
        <v>60000</v>
      </c>
      <c r="D114" s="13">
        <f t="shared" si="5"/>
        <v>0</v>
      </c>
      <c r="E114" s="59"/>
      <c r="F114" s="13"/>
      <c r="G114" s="13"/>
      <c r="H114" s="59"/>
      <c r="I114" s="13">
        <v>50000</v>
      </c>
      <c r="J114" s="75"/>
      <c r="K114" s="13">
        <v>10000</v>
      </c>
      <c r="L114" s="13"/>
      <c r="M114" s="17">
        <f t="shared" si="6"/>
        <v>0</v>
      </c>
      <c r="N114" s="76"/>
      <c r="O114" s="59"/>
      <c r="P114" s="77"/>
      <c r="Q114" s="77"/>
      <c r="R114" s="57"/>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row>
    <row r="115" spans="1:52" ht="72" customHeight="1">
      <c r="A115" s="24" t="s">
        <v>233</v>
      </c>
      <c r="B115" s="11" t="s">
        <v>234</v>
      </c>
      <c r="C115" s="13">
        <f t="shared" si="7"/>
        <v>30000</v>
      </c>
      <c r="D115" s="13">
        <f t="shared" si="5"/>
        <v>30000</v>
      </c>
      <c r="E115" s="14"/>
      <c r="F115" s="13"/>
      <c r="G115" s="13"/>
      <c r="H115" s="14"/>
      <c r="I115" s="13"/>
      <c r="J115" s="75"/>
      <c r="K115" s="13">
        <v>30000</v>
      </c>
      <c r="L115" s="13">
        <v>30000</v>
      </c>
      <c r="M115" s="13">
        <f>L115/K115*100</f>
        <v>100</v>
      </c>
      <c r="N115" s="59"/>
      <c r="O115" s="59"/>
      <c r="P115" s="77"/>
      <c r="Q115" s="77"/>
      <c r="R115" s="57" t="s">
        <v>231</v>
      </c>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row>
    <row r="116" spans="1:52" ht="105" customHeight="1">
      <c r="A116" s="73" t="s">
        <v>235</v>
      </c>
      <c r="B116" s="11" t="s">
        <v>236</v>
      </c>
      <c r="C116" s="13">
        <f t="shared" si="7"/>
        <v>3782520</v>
      </c>
      <c r="D116" s="13">
        <f t="shared" si="5"/>
        <v>3782520</v>
      </c>
      <c r="E116" s="14"/>
      <c r="F116" s="13">
        <v>1821684.84</v>
      </c>
      <c r="G116" s="13">
        <v>1821684.84</v>
      </c>
      <c r="H116" s="14"/>
      <c r="I116" s="13">
        <v>956705.66</v>
      </c>
      <c r="J116" s="13">
        <v>956705.66</v>
      </c>
      <c r="K116" s="13">
        <f>500000+504129.5</f>
        <v>1004129.5</v>
      </c>
      <c r="L116" s="13">
        <f>500000+504129.5</f>
        <v>1004129.5</v>
      </c>
      <c r="M116" s="17">
        <f aca="true" t="shared" si="8" ref="M116:M148">D116/C116*100</f>
        <v>100</v>
      </c>
      <c r="N116" s="59" t="s">
        <v>119</v>
      </c>
      <c r="O116" s="78"/>
      <c r="P116" s="77"/>
      <c r="Q116" s="59"/>
      <c r="R116" s="57" t="s">
        <v>120</v>
      </c>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row>
    <row r="117" spans="1:256" ht="164.25" customHeight="1">
      <c r="A117" s="24" t="s">
        <v>237</v>
      </c>
      <c r="B117" s="74" t="s">
        <v>238</v>
      </c>
      <c r="C117" s="13">
        <f t="shared" si="7"/>
        <v>500000</v>
      </c>
      <c r="D117" s="13">
        <f t="shared" si="5"/>
        <v>500000</v>
      </c>
      <c r="E117" s="14"/>
      <c r="F117" s="13"/>
      <c r="G117" s="13"/>
      <c r="H117" s="14"/>
      <c r="I117" s="47"/>
      <c r="J117" s="48"/>
      <c r="K117" s="13">
        <v>500000</v>
      </c>
      <c r="L117" s="13">
        <v>500000</v>
      </c>
      <c r="M117" s="17">
        <f t="shared" si="8"/>
        <v>100</v>
      </c>
      <c r="N117" s="59"/>
      <c r="O117" s="79" t="s">
        <v>239</v>
      </c>
      <c r="P117" s="77"/>
      <c r="Q117" s="59"/>
      <c r="R117" s="57"/>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GT117" s="28"/>
      <c r="GU117" s="28"/>
      <c r="GV117" s="28"/>
      <c r="GW117" s="28"/>
      <c r="GX117" s="28"/>
      <c r="GY117" s="28"/>
      <c r="GZ117" s="28"/>
      <c r="HA117" s="28"/>
      <c r="HB117" s="28"/>
      <c r="HC117" s="28"/>
      <c r="HD117" s="28"/>
      <c r="HE117" s="28"/>
      <c r="HF117" s="28"/>
      <c r="HG117" s="28"/>
      <c r="HH117" s="28"/>
      <c r="HI117" s="28"/>
      <c r="HJ117" s="28"/>
      <c r="HK117" s="28"/>
      <c r="HL117" s="28"/>
      <c r="HM117" s="28"/>
      <c r="HN117" s="28"/>
      <c r="HO117" s="28"/>
      <c r="HP117" s="28"/>
      <c r="HQ117" s="28"/>
      <c r="HR117" s="28"/>
      <c r="HS117" s="28"/>
      <c r="HT117" s="28"/>
      <c r="HU117" s="50"/>
      <c r="HV117" s="50"/>
      <c r="HW117" s="50"/>
      <c r="HX117" s="51"/>
      <c r="HY117" s="51"/>
      <c r="HZ117" s="51"/>
      <c r="IA117" s="51"/>
      <c r="IB117" s="51"/>
      <c r="IC117" s="51"/>
      <c r="ID117" s="51"/>
      <c r="IE117" s="51"/>
      <c r="IF117" s="51"/>
      <c r="IG117" s="51"/>
      <c r="IH117" s="51"/>
      <c r="II117" s="51"/>
      <c r="IJ117" s="51"/>
      <c r="IK117" s="51"/>
      <c r="IL117" s="51"/>
      <c r="IM117" s="51"/>
      <c r="IN117" s="51"/>
      <c r="IO117" s="51"/>
      <c r="IP117" s="51"/>
      <c r="IQ117" s="51"/>
      <c r="IR117" s="51"/>
      <c r="IS117" s="51"/>
      <c r="IT117" s="51"/>
      <c r="IU117" s="51"/>
      <c r="IV117" s="51"/>
    </row>
    <row r="118" spans="1:256" ht="42" customHeight="1">
      <c r="A118" s="24" t="s">
        <v>240</v>
      </c>
      <c r="B118" s="74"/>
      <c r="C118" s="13">
        <f t="shared" si="7"/>
        <v>1000000</v>
      </c>
      <c r="D118" s="13">
        <f t="shared" si="5"/>
        <v>894353.83</v>
      </c>
      <c r="E118" s="14"/>
      <c r="F118" s="13"/>
      <c r="G118" s="13"/>
      <c r="H118" s="14"/>
      <c r="I118" s="62"/>
      <c r="J118" s="68"/>
      <c r="K118" s="13">
        <v>1000000</v>
      </c>
      <c r="L118" s="13">
        <v>894353.83</v>
      </c>
      <c r="M118" s="17">
        <f t="shared" si="8"/>
        <v>89.43538299999999</v>
      </c>
      <c r="N118" s="59"/>
      <c r="O118" s="59" t="s">
        <v>241</v>
      </c>
      <c r="P118" s="59"/>
      <c r="Q118" s="78"/>
      <c r="R118" s="57" t="s">
        <v>242</v>
      </c>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GT118" s="28"/>
      <c r="GU118" s="28"/>
      <c r="GV118" s="28"/>
      <c r="GW118" s="28"/>
      <c r="GX118" s="28"/>
      <c r="GY118" s="28"/>
      <c r="GZ118" s="28"/>
      <c r="HA118" s="28"/>
      <c r="HB118" s="28"/>
      <c r="HC118" s="28"/>
      <c r="HD118" s="28"/>
      <c r="HE118" s="28"/>
      <c r="HF118" s="28"/>
      <c r="HG118" s="28"/>
      <c r="HH118" s="28"/>
      <c r="HI118" s="28"/>
      <c r="HJ118" s="28"/>
      <c r="HK118" s="28"/>
      <c r="HL118" s="28"/>
      <c r="HM118" s="28"/>
      <c r="HN118" s="28"/>
      <c r="HO118" s="28"/>
      <c r="HP118" s="28"/>
      <c r="HQ118" s="28"/>
      <c r="HR118" s="28"/>
      <c r="HS118" s="28"/>
      <c r="HT118" s="28"/>
      <c r="HU118" s="50"/>
      <c r="HV118" s="50"/>
      <c r="HW118" s="50"/>
      <c r="HX118" s="51"/>
      <c r="HY118" s="51"/>
      <c r="HZ118" s="51"/>
      <c r="IA118" s="51"/>
      <c r="IB118" s="51"/>
      <c r="IC118" s="51"/>
      <c r="ID118" s="51"/>
      <c r="IE118" s="51"/>
      <c r="IF118" s="51"/>
      <c r="IG118" s="51"/>
      <c r="IH118" s="51"/>
      <c r="II118" s="51"/>
      <c r="IJ118" s="51"/>
      <c r="IK118" s="51"/>
      <c r="IL118" s="51"/>
      <c r="IM118" s="51"/>
      <c r="IN118" s="51"/>
      <c r="IO118" s="51"/>
      <c r="IP118" s="51"/>
      <c r="IQ118" s="51"/>
      <c r="IR118" s="51"/>
      <c r="IS118" s="51"/>
      <c r="IT118" s="51"/>
      <c r="IU118" s="51"/>
      <c r="IV118" s="51"/>
    </row>
    <row r="119" spans="1:52" ht="78.75" customHeight="1">
      <c r="A119" s="24" t="s">
        <v>243</v>
      </c>
      <c r="B119" s="11" t="s">
        <v>244</v>
      </c>
      <c r="C119" s="13">
        <f t="shared" si="7"/>
        <v>75000</v>
      </c>
      <c r="D119" s="13">
        <f t="shared" si="5"/>
        <v>0</v>
      </c>
      <c r="E119" s="59"/>
      <c r="F119" s="13"/>
      <c r="G119" s="13"/>
      <c r="H119" s="59"/>
      <c r="I119" s="62"/>
      <c r="J119" s="68"/>
      <c r="K119" s="13">
        <v>75000</v>
      </c>
      <c r="L119" s="13"/>
      <c r="M119" s="17">
        <f t="shared" si="8"/>
        <v>0</v>
      </c>
      <c r="N119" s="18"/>
      <c r="O119" s="59"/>
      <c r="P119" s="77"/>
      <c r="Q119" s="77"/>
      <c r="R119" s="57" t="s">
        <v>131</v>
      </c>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row>
    <row r="120" spans="1:52" ht="43.5" customHeight="1">
      <c r="A120" s="24" t="s">
        <v>245</v>
      </c>
      <c r="B120" s="11" t="s">
        <v>246</v>
      </c>
      <c r="C120" s="13">
        <f t="shared" si="7"/>
        <v>6356343.31</v>
      </c>
      <c r="D120" s="13">
        <f t="shared" si="5"/>
        <v>3076403.48</v>
      </c>
      <c r="E120" s="59"/>
      <c r="F120" s="13"/>
      <c r="G120" s="13"/>
      <c r="H120" s="59"/>
      <c r="I120" s="47"/>
      <c r="J120" s="68"/>
      <c r="K120" s="13">
        <v>6356343.31</v>
      </c>
      <c r="L120" s="13">
        <v>3076403.48</v>
      </c>
      <c r="M120" s="17">
        <f t="shared" si="8"/>
        <v>48.398950937091534</v>
      </c>
      <c r="N120" s="18"/>
      <c r="O120" s="59"/>
      <c r="P120" s="77"/>
      <c r="Q120" s="77"/>
      <c r="R120" s="57" t="s">
        <v>247</v>
      </c>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row>
    <row r="121" spans="1:52" ht="34.5" customHeight="1">
      <c r="A121" s="24" t="s">
        <v>248</v>
      </c>
      <c r="B121" s="11"/>
      <c r="C121" s="13">
        <f t="shared" si="7"/>
        <v>0</v>
      </c>
      <c r="D121" s="13">
        <f t="shared" si="5"/>
        <v>0</v>
      </c>
      <c r="E121" s="14"/>
      <c r="F121" s="13"/>
      <c r="G121" s="13"/>
      <c r="H121" s="14"/>
      <c r="I121" s="47"/>
      <c r="J121" s="68"/>
      <c r="K121" s="13">
        <v>0</v>
      </c>
      <c r="L121" s="13">
        <v>0</v>
      </c>
      <c r="M121" s="17" t="e">
        <f t="shared" si="8"/>
        <v>#DIV/0!</v>
      </c>
      <c r="N121" s="76"/>
      <c r="O121" s="76"/>
      <c r="P121" s="80"/>
      <c r="Q121" s="59"/>
      <c r="R121" s="57"/>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row>
    <row r="122" spans="1:52" ht="34.5" customHeight="1">
      <c r="A122" s="73" t="s">
        <v>249</v>
      </c>
      <c r="B122" s="11" t="s">
        <v>250</v>
      </c>
      <c r="C122" s="13">
        <f t="shared" si="7"/>
        <v>10026744</v>
      </c>
      <c r="D122" s="13">
        <f t="shared" si="5"/>
        <v>6065592.35</v>
      </c>
      <c r="E122" s="14"/>
      <c r="F122" s="13"/>
      <c r="G122" s="13"/>
      <c r="H122" s="14"/>
      <c r="I122" s="47"/>
      <c r="J122" s="68"/>
      <c r="K122" s="13">
        <v>10026744</v>
      </c>
      <c r="L122" s="13">
        <v>6065592.35</v>
      </c>
      <c r="M122" s="17">
        <f t="shared" si="8"/>
        <v>60.49413797739326</v>
      </c>
      <c r="N122" s="76"/>
      <c r="O122" s="76"/>
      <c r="P122" s="80"/>
      <c r="Q122" s="59"/>
      <c r="R122" s="57" t="s">
        <v>251</v>
      </c>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row>
    <row r="123" spans="1:52" ht="34.5" customHeight="1">
      <c r="A123" s="73" t="s">
        <v>252</v>
      </c>
      <c r="B123" s="11"/>
      <c r="C123" s="13">
        <f t="shared" si="7"/>
        <v>578599.66</v>
      </c>
      <c r="D123" s="13">
        <f t="shared" si="5"/>
        <v>576376.5</v>
      </c>
      <c r="E123" s="14"/>
      <c r="F123" s="13"/>
      <c r="G123" s="13"/>
      <c r="H123" s="14"/>
      <c r="I123" s="47"/>
      <c r="J123" s="68"/>
      <c r="K123" s="13">
        <v>578599.66</v>
      </c>
      <c r="L123" s="13">
        <v>576376.5</v>
      </c>
      <c r="M123" s="17">
        <f t="shared" si="8"/>
        <v>99.61576887203839</v>
      </c>
      <c r="N123" s="76"/>
      <c r="O123" s="76"/>
      <c r="P123" s="80"/>
      <c r="Q123" s="59"/>
      <c r="R123" s="57"/>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row>
    <row r="124" spans="1:52" ht="34.5" customHeight="1">
      <c r="A124" s="73" t="s">
        <v>253</v>
      </c>
      <c r="B124" s="11"/>
      <c r="C124" s="13">
        <f t="shared" si="7"/>
        <v>328936.18</v>
      </c>
      <c r="D124" s="13">
        <f t="shared" si="5"/>
        <v>0</v>
      </c>
      <c r="E124" s="14"/>
      <c r="F124" s="13"/>
      <c r="G124" s="13"/>
      <c r="H124" s="14"/>
      <c r="I124" s="47"/>
      <c r="J124" s="68"/>
      <c r="K124" s="13">
        <v>328936.18</v>
      </c>
      <c r="L124" s="13"/>
      <c r="M124" s="17">
        <f t="shared" si="8"/>
        <v>0</v>
      </c>
      <c r="N124" s="76"/>
      <c r="O124" s="76"/>
      <c r="P124" s="80"/>
      <c r="Q124" s="59"/>
      <c r="R124" s="57"/>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row>
    <row r="125" spans="1:52" ht="34.5" customHeight="1">
      <c r="A125" s="73" t="s">
        <v>254</v>
      </c>
      <c r="B125" s="11"/>
      <c r="C125" s="13">
        <f t="shared" si="7"/>
        <v>3992.22</v>
      </c>
      <c r="D125" s="13">
        <f t="shared" si="5"/>
        <v>3992.22</v>
      </c>
      <c r="E125" s="14"/>
      <c r="F125" s="13"/>
      <c r="G125" s="13"/>
      <c r="H125" s="14"/>
      <c r="I125" s="47"/>
      <c r="J125" s="68"/>
      <c r="K125" s="13">
        <v>3992.22</v>
      </c>
      <c r="L125" s="13">
        <v>3992.22</v>
      </c>
      <c r="M125" s="17">
        <f t="shared" si="8"/>
        <v>100</v>
      </c>
      <c r="N125" s="76"/>
      <c r="O125" s="76"/>
      <c r="P125" s="80"/>
      <c r="Q125" s="59"/>
      <c r="R125" s="57"/>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row>
    <row r="126" spans="1:52" ht="34.5" customHeight="1">
      <c r="A126" s="73" t="s">
        <v>255</v>
      </c>
      <c r="B126" s="11"/>
      <c r="C126" s="13">
        <f t="shared" si="7"/>
        <v>3358911.6</v>
      </c>
      <c r="D126" s="13">
        <f t="shared" si="5"/>
        <v>2834416.53</v>
      </c>
      <c r="E126" s="14"/>
      <c r="F126" s="13"/>
      <c r="G126" s="13"/>
      <c r="H126" s="14"/>
      <c r="I126" s="47"/>
      <c r="J126" s="68"/>
      <c r="K126" s="13">
        <v>3358911.6</v>
      </c>
      <c r="L126" s="13">
        <v>2834416.53</v>
      </c>
      <c r="M126" s="17">
        <f t="shared" si="8"/>
        <v>84.38496952405653</v>
      </c>
      <c r="N126" s="76"/>
      <c r="O126" s="76"/>
      <c r="P126" s="80"/>
      <c r="Q126" s="59"/>
      <c r="R126" s="57"/>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row>
    <row r="127" spans="1:52" ht="34.5" customHeight="1">
      <c r="A127" s="73" t="s">
        <v>256</v>
      </c>
      <c r="B127" s="11"/>
      <c r="C127" s="13">
        <f t="shared" si="7"/>
        <v>4768132.6</v>
      </c>
      <c r="D127" s="13">
        <f t="shared" si="5"/>
        <v>0</v>
      </c>
      <c r="E127" s="14"/>
      <c r="F127" s="13"/>
      <c r="G127" s="13"/>
      <c r="H127" s="14"/>
      <c r="I127" s="47">
        <v>4768132.6</v>
      </c>
      <c r="J127" s="68"/>
      <c r="K127" s="13"/>
      <c r="L127" s="13"/>
      <c r="M127" s="17">
        <f t="shared" si="8"/>
        <v>0</v>
      </c>
      <c r="N127" s="76"/>
      <c r="O127" s="76"/>
      <c r="P127" s="80"/>
      <c r="Q127" s="59"/>
      <c r="R127" s="57"/>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row>
    <row r="128" spans="1:52" ht="36" customHeight="1">
      <c r="A128" s="73" t="s">
        <v>257</v>
      </c>
      <c r="B128" s="11"/>
      <c r="C128" s="13">
        <f t="shared" si="7"/>
        <v>4407900</v>
      </c>
      <c r="D128" s="13">
        <f t="shared" si="5"/>
        <v>2125298.96</v>
      </c>
      <c r="E128" s="14"/>
      <c r="F128" s="13"/>
      <c r="G128" s="13"/>
      <c r="H128" s="14"/>
      <c r="I128" s="47">
        <v>3988100</v>
      </c>
      <c r="J128" s="48">
        <v>1902755</v>
      </c>
      <c r="K128" s="13">
        <f>209900*2</f>
        <v>419800</v>
      </c>
      <c r="L128" s="13">
        <v>222543.96</v>
      </c>
      <c r="M128" s="17">
        <f t="shared" si="8"/>
        <v>48.21568002903877</v>
      </c>
      <c r="N128" s="78"/>
      <c r="O128" s="59"/>
      <c r="P128" s="59"/>
      <c r="Q128" s="78"/>
      <c r="R128" s="57"/>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row>
    <row r="129" spans="1:52" ht="36" customHeight="1">
      <c r="A129" s="73" t="s">
        <v>258</v>
      </c>
      <c r="B129" s="11"/>
      <c r="C129" s="13">
        <f t="shared" si="7"/>
        <v>320184</v>
      </c>
      <c r="D129" s="13">
        <f t="shared" si="5"/>
        <v>0</v>
      </c>
      <c r="E129" s="14"/>
      <c r="F129" s="13"/>
      <c r="G129" s="13"/>
      <c r="H129" s="14"/>
      <c r="I129" s="47">
        <v>210000</v>
      </c>
      <c r="J129" s="48"/>
      <c r="K129" s="13">
        <f>55092*2</f>
        <v>110184</v>
      </c>
      <c r="L129" s="13"/>
      <c r="M129" s="17">
        <f t="shared" si="8"/>
        <v>0</v>
      </c>
      <c r="N129" s="78"/>
      <c r="O129" s="59"/>
      <c r="P129" s="59"/>
      <c r="Q129" s="78"/>
      <c r="R129" s="57"/>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row>
    <row r="130" spans="1:52" ht="36" customHeight="1">
      <c r="A130" s="73" t="s">
        <v>259</v>
      </c>
      <c r="B130" s="11"/>
      <c r="C130" s="13">
        <f t="shared" si="7"/>
        <v>1596166.62</v>
      </c>
      <c r="D130" s="13">
        <f t="shared" si="5"/>
        <v>0</v>
      </c>
      <c r="E130" s="14"/>
      <c r="F130" s="13"/>
      <c r="G130" s="13"/>
      <c r="H130" s="14"/>
      <c r="I130" s="47"/>
      <c r="J130" s="48"/>
      <c r="K130" s="13">
        <v>1596166.62</v>
      </c>
      <c r="L130" s="13"/>
      <c r="M130" s="17">
        <f t="shared" si="8"/>
        <v>0</v>
      </c>
      <c r="N130" s="78"/>
      <c r="O130" s="59"/>
      <c r="P130" s="59"/>
      <c r="Q130" s="78"/>
      <c r="R130" s="57"/>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row>
    <row r="131" spans="1:52" ht="36" customHeight="1">
      <c r="A131" s="73" t="s">
        <v>260</v>
      </c>
      <c r="B131" s="11"/>
      <c r="C131" s="13">
        <f t="shared" si="7"/>
        <v>4459100</v>
      </c>
      <c r="D131" s="13">
        <f t="shared" si="5"/>
        <v>2761548.86</v>
      </c>
      <c r="E131" s="14"/>
      <c r="F131" s="13"/>
      <c r="G131" s="13"/>
      <c r="H131" s="14"/>
      <c r="I131" s="47">
        <v>4459100</v>
      </c>
      <c r="J131" s="48">
        <v>2761548.86</v>
      </c>
      <c r="K131" s="13"/>
      <c r="L131" s="13"/>
      <c r="M131" s="17">
        <f t="shared" si="8"/>
        <v>61.93063308739431</v>
      </c>
      <c r="N131" s="78"/>
      <c r="O131" s="59"/>
      <c r="P131" s="59"/>
      <c r="Q131" s="78"/>
      <c r="R131" s="57"/>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row>
    <row r="132" spans="1:52" ht="34.5" customHeight="1">
      <c r="A132" s="73" t="s">
        <v>261</v>
      </c>
      <c r="B132" s="11"/>
      <c r="C132" s="13">
        <f t="shared" si="7"/>
        <v>41400</v>
      </c>
      <c r="D132" s="13">
        <f t="shared" si="5"/>
        <v>25113.99</v>
      </c>
      <c r="E132" s="14"/>
      <c r="F132" s="13"/>
      <c r="G132" s="13"/>
      <c r="H132" s="14"/>
      <c r="I132" s="47"/>
      <c r="J132" s="48"/>
      <c r="K132" s="13">
        <v>41400</v>
      </c>
      <c r="L132" s="13">
        <v>25113.99</v>
      </c>
      <c r="M132" s="17">
        <f t="shared" si="8"/>
        <v>60.66181159420291</v>
      </c>
      <c r="N132" s="76"/>
      <c r="O132" s="76"/>
      <c r="P132" s="80"/>
      <c r="Q132" s="59"/>
      <c r="R132" s="57"/>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row>
    <row r="133" spans="1:52" ht="34.5" customHeight="1">
      <c r="A133" s="73" t="s">
        <v>262</v>
      </c>
      <c r="B133" s="11"/>
      <c r="C133" s="13">
        <f t="shared" si="7"/>
        <v>388700</v>
      </c>
      <c r="D133" s="13">
        <f t="shared" si="5"/>
        <v>29900</v>
      </c>
      <c r="E133" s="14"/>
      <c r="F133" s="13"/>
      <c r="G133" s="13"/>
      <c r="H133" s="14"/>
      <c r="I133" s="47"/>
      <c r="J133" s="48"/>
      <c r="K133" s="13">
        <v>388700</v>
      </c>
      <c r="L133" s="13">
        <v>29900</v>
      </c>
      <c r="M133" s="17">
        <f t="shared" si="8"/>
        <v>7.6923076923076925</v>
      </c>
      <c r="N133" s="76"/>
      <c r="O133" s="76"/>
      <c r="P133" s="80"/>
      <c r="Q133" s="59"/>
      <c r="R133" s="57"/>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row>
    <row r="134" spans="1:52" ht="36" customHeight="1">
      <c r="A134" s="73" t="s">
        <v>263</v>
      </c>
      <c r="B134" s="11"/>
      <c r="C134" s="13">
        <f t="shared" si="7"/>
        <v>2091707.92</v>
      </c>
      <c r="D134" s="13">
        <f t="shared" si="5"/>
        <v>0</v>
      </c>
      <c r="E134" s="14"/>
      <c r="F134" s="13"/>
      <c r="G134" s="13"/>
      <c r="H134" s="14"/>
      <c r="I134" s="47"/>
      <c r="J134" s="48"/>
      <c r="K134" s="13">
        <v>2091707.92</v>
      </c>
      <c r="L134" s="13"/>
      <c r="M134" s="17">
        <f t="shared" si="8"/>
        <v>0</v>
      </c>
      <c r="N134" s="78"/>
      <c r="O134" s="59"/>
      <c r="P134" s="59"/>
      <c r="Q134" s="78"/>
      <c r="R134" s="57"/>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row>
    <row r="135" spans="1:52" s="50" customFormat="1" ht="42" customHeight="1">
      <c r="A135" s="24" t="s">
        <v>264</v>
      </c>
      <c r="B135" s="11" t="s">
        <v>265</v>
      </c>
      <c r="C135" s="13">
        <f t="shared" si="7"/>
        <v>585022.15</v>
      </c>
      <c r="D135" s="13">
        <f t="shared" si="5"/>
        <v>85022.15</v>
      </c>
      <c r="E135" s="81"/>
      <c r="F135" s="48"/>
      <c r="G135" s="48"/>
      <c r="H135" s="81"/>
      <c r="I135" s="47"/>
      <c r="J135" s="48"/>
      <c r="K135" s="41">
        <v>585022.15</v>
      </c>
      <c r="L135" s="13">
        <v>85022.15</v>
      </c>
      <c r="M135" s="17">
        <f t="shared" si="8"/>
        <v>14.533150582418116</v>
      </c>
      <c r="N135" s="81"/>
      <c r="O135" s="82" t="s">
        <v>266</v>
      </c>
      <c r="P135" s="81"/>
      <c r="Q135" s="81"/>
      <c r="R135" s="65" t="s">
        <v>142</v>
      </c>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row>
    <row r="136" spans="1:52" s="50" customFormat="1" ht="216.75" customHeight="1">
      <c r="A136" s="24" t="s">
        <v>267</v>
      </c>
      <c r="B136" s="11"/>
      <c r="C136" s="13">
        <f t="shared" si="7"/>
        <v>1262000</v>
      </c>
      <c r="D136" s="13">
        <f t="shared" si="5"/>
        <v>181019.38</v>
      </c>
      <c r="E136" s="81"/>
      <c r="F136" s="48"/>
      <c r="G136" s="48"/>
      <c r="H136" s="81"/>
      <c r="I136" s="62"/>
      <c r="J136" s="68"/>
      <c r="K136" s="13">
        <v>1262000</v>
      </c>
      <c r="L136" s="13">
        <v>181019.38</v>
      </c>
      <c r="M136" s="17">
        <f t="shared" si="8"/>
        <v>14.343849445324883</v>
      </c>
      <c r="N136" s="81"/>
      <c r="O136" s="84" t="s">
        <v>268</v>
      </c>
      <c r="P136" s="81"/>
      <c r="Q136" s="81"/>
      <c r="R136" s="65"/>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row>
    <row r="137" spans="1:256" ht="409.5" customHeight="1">
      <c r="A137" s="24" t="s">
        <v>269</v>
      </c>
      <c r="B137" s="11"/>
      <c r="C137" s="13">
        <f t="shared" si="7"/>
        <v>3963237.13</v>
      </c>
      <c r="D137" s="13">
        <f t="shared" si="5"/>
        <v>606181.17</v>
      </c>
      <c r="E137" s="14"/>
      <c r="F137" s="13"/>
      <c r="G137" s="13"/>
      <c r="H137" s="14"/>
      <c r="I137" s="62"/>
      <c r="J137" s="68"/>
      <c r="K137" s="41">
        <v>3963237.13</v>
      </c>
      <c r="L137" s="41">
        <v>606181.17</v>
      </c>
      <c r="M137" s="17">
        <f t="shared" si="8"/>
        <v>15.295102213578627</v>
      </c>
      <c r="N137" s="76"/>
      <c r="O137" s="78" t="s">
        <v>270</v>
      </c>
      <c r="P137" s="77" t="s">
        <v>271</v>
      </c>
      <c r="Q137" s="18"/>
      <c r="R137" s="65"/>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GT137" s="28"/>
      <c r="GU137" s="28"/>
      <c r="GV137" s="28"/>
      <c r="GW137" s="28"/>
      <c r="GX137" s="28"/>
      <c r="GY137" s="28"/>
      <c r="GZ137" s="28"/>
      <c r="HA137" s="28"/>
      <c r="HB137" s="28"/>
      <c r="HC137" s="28"/>
      <c r="HD137" s="28"/>
      <c r="HE137" s="28"/>
      <c r="HF137" s="28"/>
      <c r="HG137" s="28"/>
      <c r="HH137" s="28"/>
      <c r="HI137" s="28"/>
      <c r="HJ137" s="28"/>
      <c r="HK137" s="28"/>
      <c r="HL137" s="28"/>
      <c r="HM137" s="28"/>
      <c r="HN137" s="28"/>
      <c r="HO137" s="28"/>
      <c r="HP137" s="28"/>
      <c r="HQ137" s="28"/>
      <c r="HR137" s="28"/>
      <c r="HS137" s="28"/>
      <c r="HT137" s="28"/>
      <c r="HU137" s="50"/>
      <c r="HV137" s="50"/>
      <c r="HW137" s="50"/>
      <c r="HX137" s="51"/>
      <c r="HY137" s="51"/>
      <c r="HZ137" s="51"/>
      <c r="IA137" s="51"/>
      <c r="IB137" s="51"/>
      <c r="IC137" s="51"/>
      <c r="ID137" s="51"/>
      <c r="IE137" s="51"/>
      <c r="IF137" s="51"/>
      <c r="IG137" s="51"/>
      <c r="IH137" s="51"/>
      <c r="II137" s="51"/>
      <c r="IJ137" s="51"/>
      <c r="IK137" s="51"/>
      <c r="IL137" s="51"/>
      <c r="IM137" s="51"/>
      <c r="IN137" s="51"/>
      <c r="IO137" s="51"/>
      <c r="IP137" s="51"/>
      <c r="IQ137" s="51"/>
      <c r="IR137" s="51"/>
      <c r="IS137" s="51"/>
      <c r="IT137" s="51"/>
      <c r="IU137" s="51"/>
      <c r="IV137" s="51"/>
    </row>
    <row r="138" spans="1:256" ht="409.5" customHeight="1">
      <c r="A138" s="73" t="s">
        <v>272</v>
      </c>
      <c r="B138" s="11"/>
      <c r="C138" s="16">
        <f t="shared" si="7"/>
        <v>0</v>
      </c>
      <c r="D138" s="16">
        <f t="shared" si="5"/>
        <v>0</v>
      </c>
      <c r="E138" s="15"/>
      <c r="F138" s="16"/>
      <c r="G138" s="16"/>
      <c r="H138" s="15"/>
      <c r="I138" s="62"/>
      <c r="J138" s="68"/>
      <c r="K138" s="41">
        <v>0</v>
      </c>
      <c r="L138" s="41"/>
      <c r="M138" s="17" t="e">
        <f t="shared" si="8"/>
        <v>#DIV/0!</v>
      </c>
      <c r="N138" s="76"/>
      <c r="O138" s="78"/>
      <c r="P138" s="77" t="s">
        <v>271</v>
      </c>
      <c r="Q138" s="18"/>
      <c r="R138" s="65"/>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GT138" s="28"/>
      <c r="GU138" s="28"/>
      <c r="GV138" s="28"/>
      <c r="GW138" s="28"/>
      <c r="GX138" s="28"/>
      <c r="GY138" s="28"/>
      <c r="GZ138" s="28"/>
      <c r="HA138" s="28"/>
      <c r="HB138" s="28"/>
      <c r="HC138" s="28"/>
      <c r="HD138" s="28"/>
      <c r="HE138" s="28"/>
      <c r="HF138" s="28"/>
      <c r="HG138" s="28"/>
      <c r="HH138" s="28"/>
      <c r="HI138" s="28"/>
      <c r="HJ138" s="28"/>
      <c r="HK138" s="28"/>
      <c r="HL138" s="28"/>
      <c r="HM138" s="28"/>
      <c r="HN138" s="28"/>
      <c r="HO138" s="28"/>
      <c r="HP138" s="28"/>
      <c r="HQ138" s="28"/>
      <c r="HR138" s="28"/>
      <c r="HS138" s="28"/>
      <c r="HT138" s="28"/>
      <c r="HU138" s="50"/>
      <c r="HV138" s="50"/>
      <c r="HW138" s="50"/>
      <c r="HX138" s="51"/>
      <c r="HY138" s="51"/>
      <c r="HZ138" s="51"/>
      <c r="IA138" s="51"/>
      <c r="IB138" s="51"/>
      <c r="IC138" s="51"/>
      <c r="ID138" s="51"/>
      <c r="IE138" s="51"/>
      <c r="IF138" s="51"/>
      <c r="IG138" s="51"/>
      <c r="IH138" s="51"/>
      <c r="II138" s="51"/>
      <c r="IJ138" s="51"/>
      <c r="IK138" s="51"/>
      <c r="IL138" s="51"/>
      <c r="IM138" s="51"/>
      <c r="IN138" s="51"/>
      <c r="IO138" s="51"/>
      <c r="IP138" s="51"/>
      <c r="IQ138" s="51"/>
      <c r="IR138" s="51"/>
      <c r="IS138" s="51"/>
      <c r="IT138" s="51"/>
      <c r="IU138" s="51"/>
      <c r="IV138" s="51"/>
    </row>
    <row r="139" spans="1:52" ht="91.5" customHeight="1">
      <c r="A139" s="24" t="s">
        <v>273</v>
      </c>
      <c r="B139" s="74" t="s">
        <v>274</v>
      </c>
      <c r="C139" s="16">
        <f t="shared" si="7"/>
        <v>2066427.15</v>
      </c>
      <c r="D139" s="16">
        <f t="shared" si="5"/>
        <v>376427.15</v>
      </c>
      <c r="E139" s="15"/>
      <c r="F139" s="16"/>
      <c r="G139" s="16"/>
      <c r="H139" s="15"/>
      <c r="I139" s="62"/>
      <c r="J139" s="68"/>
      <c r="K139" s="13">
        <v>2066427.15</v>
      </c>
      <c r="L139" s="13">
        <v>376427.15</v>
      </c>
      <c r="M139" s="17">
        <f t="shared" si="8"/>
        <v>18.216328119769432</v>
      </c>
      <c r="N139" s="76"/>
      <c r="O139" s="78"/>
      <c r="P139" s="77"/>
      <c r="Q139" s="77"/>
      <c r="R139" s="57"/>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row>
    <row r="140" spans="1:52" ht="91.5" customHeight="1">
      <c r="A140" s="73" t="s">
        <v>275</v>
      </c>
      <c r="B140" s="74"/>
      <c r="C140" s="13">
        <f t="shared" si="7"/>
        <v>30395377.5</v>
      </c>
      <c r="D140" s="13">
        <f t="shared" si="5"/>
        <v>0</v>
      </c>
      <c r="E140" s="14"/>
      <c r="F140" s="13"/>
      <c r="G140" s="13"/>
      <c r="H140" s="14"/>
      <c r="I140" s="47">
        <v>27496961.5</v>
      </c>
      <c r="J140" s="48"/>
      <c r="K140" s="13">
        <v>2898416</v>
      </c>
      <c r="L140" s="13"/>
      <c r="M140" s="17">
        <f t="shared" si="8"/>
        <v>0</v>
      </c>
      <c r="N140" s="76"/>
      <c r="O140" s="78"/>
      <c r="P140" s="77"/>
      <c r="Q140" s="77"/>
      <c r="R140" s="57"/>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row>
    <row r="141" spans="1:230" s="44" customFormat="1" ht="79.5" customHeight="1">
      <c r="A141" s="24" t="s">
        <v>276</v>
      </c>
      <c r="B141" s="74" t="s">
        <v>277</v>
      </c>
      <c r="C141" s="13">
        <f t="shared" si="7"/>
        <v>878000</v>
      </c>
      <c r="D141" s="13">
        <f t="shared" si="5"/>
        <v>792954</v>
      </c>
      <c r="E141" s="14"/>
      <c r="F141" s="13"/>
      <c r="G141" s="13"/>
      <c r="H141" s="14"/>
      <c r="I141" s="47"/>
      <c r="J141" s="48"/>
      <c r="K141" s="13">
        <v>878000</v>
      </c>
      <c r="L141" s="13">
        <v>792954</v>
      </c>
      <c r="M141" s="17">
        <f t="shared" si="8"/>
        <v>90.31366742596812</v>
      </c>
      <c r="N141" s="78" t="s">
        <v>109</v>
      </c>
      <c r="O141" s="59"/>
      <c r="P141" s="59"/>
      <c r="Q141" s="78"/>
      <c r="R141" s="57" t="s">
        <v>107</v>
      </c>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6"/>
      <c r="HV141" s="46"/>
    </row>
    <row r="142" spans="1:52" ht="56.25" customHeight="1">
      <c r="A142" s="24" t="s">
        <v>278</v>
      </c>
      <c r="B142" s="74" t="s">
        <v>279</v>
      </c>
      <c r="C142" s="13">
        <f t="shared" si="7"/>
        <v>175000</v>
      </c>
      <c r="D142" s="13">
        <f t="shared" si="5"/>
        <v>34496.85</v>
      </c>
      <c r="E142" s="14"/>
      <c r="F142" s="13"/>
      <c r="G142" s="13"/>
      <c r="H142" s="14"/>
      <c r="I142" s="47"/>
      <c r="J142" s="68"/>
      <c r="K142" s="13">
        <v>175000</v>
      </c>
      <c r="L142" s="41">
        <v>34496.85</v>
      </c>
      <c r="M142" s="17">
        <f t="shared" si="8"/>
        <v>19.712485714285712</v>
      </c>
      <c r="N142" s="78" t="s">
        <v>280</v>
      </c>
      <c r="O142" s="78"/>
      <c r="P142" s="77"/>
      <c r="Q142" s="78"/>
      <c r="R142" s="57" t="s">
        <v>120</v>
      </c>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row>
    <row r="143" spans="1:52" ht="174.75" customHeight="1">
      <c r="A143" s="24" t="s">
        <v>281</v>
      </c>
      <c r="B143" s="74"/>
      <c r="C143" s="13">
        <f t="shared" si="7"/>
        <v>0</v>
      </c>
      <c r="D143" s="13">
        <f t="shared" si="5"/>
        <v>0</v>
      </c>
      <c r="E143" s="14"/>
      <c r="F143" s="13"/>
      <c r="G143" s="13"/>
      <c r="H143" s="14" t="s">
        <v>282</v>
      </c>
      <c r="I143" s="47"/>
      <c r="J143" s="68"/>
      <c r="K143" s="13"/>
      <c r="L143" s="13"/>
      <c r="M143" s="17" t="e">
        <f t="shared" si="8"/>
        <v>#DIV/0!</v>
      </c>
      <c r="N143" s="78"/>
      <c r="O143" s="78"/>
      <c r="P143" s="77"/>
      <c r="Q143" s="78"/>
      <c r="R143" s="57"/>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row>
    <row r="144" spans="1:230" s="44" customFormat="1" ht="99" customHeight="1">
      <c r="A144" s="24" t="s">
        <v>283</v>
      </c>
      <c r="B144" s="74" t="s">
        <v>284</v>
      </c>
      <c r="C144" s="13">
        <f t="shared" si="7"/>
        <v>5000</v>
      </c>
      <c r="D144" s="13">
        <f t="shared" si="5"/>
        <v>0</v>
      </c>
      <c r="E144" s="14"/>
      <c r="F144" s="13"/>
      <c r="G144" s="13"/>
      <c r="H144" s="14"/>
      <c r="I144" s="47"/>
      <c r="J144" s="68"/>
      <c r="K144" s="13">
        <v>5000</v>
      </c>
      <c r="L144" s="13"/>
      <c r="M144" s="17">
        <f t="shared" si="8"/>
        <v>0</v>
      </c>
      <c r="N144" s="59" t="s">
        <v>285</v>
      </c>
      <c r="O144" s="85"/>
      <c r="P144" s="18"/>
      <c r="Q144" s="59"/>
      <c r="R144" s="57" t="s">
        <v>197</v>
      </c>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GT144" s="45"/>
      <c r="GU144" s="45"/>
      <c r="GV144" s="45"/>
      <c r="GW144" s="45"/>
      <c r="GX144" s="45"/>
      <c r="GY144" s="45"/>
      <c r="GZ144" s="45"/>
      <c r="HA144" s="45"/>
      <c r="HB144" s="45"/>
      <c r="HC144" s="45"/>
      <c r="HD144" s="45"/>
      <c r="HE144" s="45"/>
      <c r="HF144" s="45"/>
      <c r="HG144" s="45"/>
      <c r="HH144" s="45"/>
      <c r="HI144" s="45"/>
      <c r="HJ144" s="45"/>
      <c r="HK144" s="45"/>
      <c r="HL144" s="45"/>
      <c r="HM144" s="45"/>
      <c r="HN144" s="45"/>
      <c r="HO144" s="45"/>
      <c r="HP144" s="45"/>
      <c r="HQ144" s="45"/>
      <c r="HR144" s="45"/>
      <c r="HS144" s="45"/>
      <c r="HT144" s="45"/>
      <c r="HU144" s="46"/>
      <c r="HV144" s="46"/>
    </row>
    <row r="145" spans="1:52" ht="72" customHeight="1">
      <c r="A145" s="86" t="s">
        <v>286</v>
      </c>
      <c r="B145" s="87" t="s">
        <v>287</v>
      </c>
      <c r="C145" s="13">
        <f t="shared" si="7"/>
        <v>853213.15</v>
      </c>
      <c r="D145" s="13">
        <f t="shared" si="5"/>
        <v>504621.01</v>
      </c>
      <c r="E145" s="14"/>
      <c r="F145" s="13"/>
      <c r="G145" s="13"/>
      <c r="H145" s="14"/>
      <c r="I145" s="47"/>
      <c r="J145" s="68"/>
      <c r="K145" s="13">
        <v>853213.15</v>
      </c>
      <c r="L145" s="13">
        <v>504621.01</v>
      </c>
      <c r="M145" s="17">
        <f t="shared" si="8"/>
        <v>59.14360438537545</v>
      </c>
      <c r="N145" s="59"/>
      <c r="O145" s="85"/>
      <c r="P145" s="18"/>
      <c r="Q145" s="59"/>
      <c r="R145" s="57" t="s">
        <v>171</v>
      </c>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row>
    <row r="146" spans="1:52" ht="128.25" customHeight="1">
      <c r="A146" s="86" t="s">
        <v>288</v>
      </c>
      <c r="B146" s="87"/>
      <c r="C146" s="13">
        <f t="shared" si="7"/>
        <v>9324857</v>
      </c>
      <c r="D146" s="13">
        <f t="shared" si="5"/>
        <v>9321068.590000002</v>
      </c>
      <c r="E146" s="14" t="s">
        <v>188</v>
      </c>
      <c r="F146" s="13">
        <v>8959176.34</v>
      </c>
      <c r="G146" s="13">
        <v>8955536.49</v>
      </c>
      <c r="H146" s="14" t="s">
        <v>289</v>
      </c>
      <c r="I146" s="47">
        <v>182840.33</v>
      </c>
      <c r="J146" s="68">
        <v>182766.05</v>
      </c>
      <c r="K146" s="13">
        <v>182840.33</v>
      </c>
      <c r="L146" s="13">
        <v>182766.05</v>
      </c>
      <c r="M146" s="17">
        <f t="shared" si="8"/>
        <v>99.95937299628297</v>
      </c>
      <c r="N146" s="18"/>
      <c r="O146" s="49"/>
      <c r="P146" s="18"/>
      <c r="Q146" s="18"/>
      <c r="R146" s="57"/>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row>
    <row r="147" spans="1:52" ht="208.5" customHeight="1">
      <c r="A147" s="86" t="s">
        <v>290</v>
      </c>
      <c r="B147" s="74" t="s">
        <v>291</v>
      </c>
      <c r="C147" s="13">
        <f t="shared" si="7"/>
        <v>20000</v>
      </c>
      <c r="D147" s="13">
        <f t="shared" si="5"/>
        <v>0</v>
      </c>
      <c r="E147" s="59"/>
      <c r="F147" s="13"/>
      <c r="G147" s="13"/>
      <c r="H147" s="59"/>
      <c r="I147" s="47"/>
      <c r="J147" s="68"/>
      <c r="K147" s="13">
        <v>20000</v>
      </c>
      <c r="L147" s="13"/>
      <c r="M147" s="17">
        <f t="shared" si="8"/>
        <v>0</v>
      </c>
      <c r="N147" s="18" t="s">
        <v>292</v>
      </c>
      <c r="O147" s="59" t="s">
        <v>97</v>
      </c>
      <c r="P147" s="77" t="s">
        <v>97</v>
      </c>
      <c r="Q147" s="59" t="s">
        <v>97</v>
      </c>
      <c r="R147" s="57" t="s">
        <v>293</v>
      </c>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row>
    <row r="148" spans="1:52" ht="45" customHeight="1">
      <c r="A148" s="86" t="s">
        <v>294</v>
      </c>
      <c r="B148" s="74" t="s">
        <v>265</v>
      </c>
      <c r="C148" s="13">
        <f t="shared" si="7"/>
        <v>6173000</v>
      </c>
      <c r="D148" s="13">
        <f t="shared" si="5"/>
        <v>5708792.66</v>
      </c>
      <c r="E148" s="59"/>
      <c r="F148" s="13"/>
      <c r="G148" s="13"/>
      <c r="H148" s="59"/>
      <c r="I148" s="47"/>
      <c r="J148" s="68"/>
      <c r="K148" s="13">
        <v>6173000</v>
      </c>
      <c r="L148" s="13">
        <v>5708792.66</v>
      </c>
      <c r="M148" s="17">
        <f t="shared" si="8"/>
        <v>92.4800366110481</v>
      </c>
      <c r="N148" s="18"/>
      <c r="O148" s="59" t="s">
        <v>241</v>
      </c>
      <c r="P148" s="77"/>
      <c r="Q148" s="78"/>
      <c r="R148" s="57"/>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row>
    <row r="149" spans="1:52" ht="45" customHeight="1">
      <c r="A149" s="73" t="s">
        <v>295</v>
      </c>
      <c r="B149" s="74"/>
      <c r="C149" s="13">
        <f t="shared" si="7"/>
        <v>0</v>
      </c>
      <c r="D149" s="13">
        <f t="shared" si="5"/>
        <v>0</v>
      </c>
      <c r="E149" s="59"/>
      <c r="F149" s="16"/>
      <c r="G149" s="16"/>
      <c r="H149" s="22"/>
      <c r="I149" s="62"/>
      <c r="J149" s="68"/>
      <c r="K149" s="13">
        <v>0</v>
      </c>
      <c r="L149" s="13"/>
      <c r="M149" s="17"/>
      <c r="N149" s="18"/>
      <c r="O149" s="59"/>
      <c r="P149" s="77"/>
      <c r="Q149" s="78"/>
      <c r="R149" s="57"/>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row>
    <row r="150" spans="1:52" ht="42.75" customHeight="1">
      <c r="A150" s="86" t="s">
        <v>296</v>
      </c>
      <c r="B150" s="74"/>
      <c r="C150" s="13">
        <f t="shared" si="7"/>
        <v>500000</v>
      </c>
      <c r="D150" s="13">
        <f t="shared" si="5"/>
        <v>0</v>
      </c>
      <c r="E150" s="14"/>
      <c r="F150" s="13"/>
      <c r="G150" s="13"/>
      <c r="H150" s="14"/>
      <c r="I150" s="62"/>
      <c r="J150" s="68"/>
      <c r="K150" s="13">
        <v>500000</v>
      </c>
      <c r="L150" s="13">
        <v>0</v>
      </c>
      <c r="M150" s="17">
        <f>D150/C150*100</f>
        <v>0</v>
      </c>
      <c r="N150" s="78" t="s">
        <v>143</v>
      </c>
      <c r="O150" s="59"/>
      <c r="P150" s="59" t="s">
        <v>119</v>
      </c>
      <c r="Q150" s="18"/>
      <c r="R150" s="57" t="s">
        <v>171</v>
      </c>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row>
    <row r="151" spans="1:52" ht="126" customHeight="1">
      <c r="A151" s="24"/>
      <c r="B151" s="11" t="s">
        <v>297</v>
      </c>
      <c r="C151" s="13" t="s">
        <v>298</v>
      </c>
      <c r="D151" s="13"/>
      <c r="E151" s="13"/>
      <c r="F151" s="13"/>
      <c r="G151" s="13"/>
      <c r="H151" s="14"/>
      <c r="I151" s="62"/>
      <c r="J151" s="68"/>
      <c r="K151" s="13"/>
      <c r="L151" s="13"/>
      <c r="M151" s="17"/>
      <c r="N151" s="76"/>
      <c r="O151" s="76"/>
      <c r="P151" s="80"/>
      <c r="Q151" s="80"/>
      <c r="R151" s="57" t="s">
        <v>299</v>
      </c>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row>
    <row r="152" spans="1:52" ht="27.75" customHeight="1">
      <c r="A152" s="88" t="s">
        <v>300</v>
      </c>
      <c r="B152" s="88"/>
      <c r="C152" s="89">
        <f>SUM(C6:C151)</f>
        <v>1282125796.87</v>
      </c>
      <c r="D152" s="89">
        <f>SUM(D6:D151)</f>
        <v>789526485.1700001</v>
      </c>
      <c r="E152" s="59"/>
      <c r="F152" s="90">
        <f>SUM(F6:F151)</f>
        <v>136784033.45</v>
      </c>
      <c r="G152" s="90">
        <f>SUM(G6:G151)</f>
        <v>48050835.63</v>
      </c>
      <c r="H152" s="89"/>
      <c r="I152" s="90">
        <f>SUM(I6:I151)</f>
        <v>683077538.58</v>
      </c>
      <c r="J152" s="90">
        <f>SUM(J6:J151)</f>
        <v>422376577.82</v>
      </c>
      <c r="K152" s="90">
        <f>SUM(K6:K151)</f>
        <v>462264224.84000003</v>
      </c>
      <c r="L152" s="90">
        <f>SUM(L6:L151)</f>
        <v>319099071.72</v>
      </c>
      <c r="M152" s="89">
        <f>L152/K152*100</f>
        <v>69.02958407184708</v>
      </c>
      <c r="N152" s="91"/>
      <c r="O152" s="92"/>
      <c r="P152" s="93"/>
      <c r="Q152" s="93"/>
      <c r="R152" s="92"/>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row>
    <row r="65534" ht="12.75" customHeight="1"/>
    <row r="65535" ht="12.75" customHeight="1"/>
    <row r="65536" ht="12.75" customHeight="1"/>
  </sheetData>
  <sheetProtection selectLockedCells="1" selectUnlockedCells="1"/>
  <autoFilter ref="A5:R152"/>
  <mergeCells count="69">
    <mergeCell ref="A1:Q1"/>
    <mergeCell ref="A3:A4"/>
    <mergeCell ref="B3:B4"/>
    <mergeCell ref="C3:C4"/>
    <mergeCell ref="D3:D4"/>
    <mergeCell ref="E3:G3"/>
    <mergeCell ref="H3:J3"/>
    <mergeCell ref="K3:L3"/>
    <mergeCell ref="M3:M4"/>
    <mergeCell ref="N3:N4"/>
    <mergeCell ref="O3:O4"/>
    <mergeCell ref="P3:P4"/>
    <mergeCell ref="Q3:Q4"/>
    <mergeCell ref="R3:R4"/>
    <mergeCell ref="B7:B42"/>
    <mergeCell ref="N7:N10"/>
    <mergeCell ref="O7:O10"/>
    <mergeCell ref="P7:P10"/>
    <mergeCell ref="Q7:Q10"/>
    <mergeCell ref="R7:R42"/>
    <mergeCell ref="B43:B46"/>
    <mergeCell ref="R43:R46"/>
    <mergeCell ref="B47:B53"/>
    <mergeCell ref="R47:R53"/>
    <mergeCell ref="B54:B55"/>
    <mergeCell ref="B56:B57"/>
    <mergeCell ref="R56:R57"/>
    <mergeCell ref="B63:B64"/>
    <mergeCell ref="R63:R64"/>
    <mergeCell ref="B65:B67"/>
    <mergeCell ref="R65:R67"/>
    <mergeCell ref="B68:B69"/>
    <mergeCell ref="B70:B77"/>
    <mergeCell ref="H70:H72"/>
    <mergeCell ref="R70:R77"/>
    <mergeCell ref="B78:B85"/>
    <mergeCell ref="N78:N85"/>
    <mergeCell ref="O78:O85"/>
    <mergeCell ref="P78:P85"/>
    <mergeCell ref="R78:R85"/>
    <mergeCell ref="B86:B88"/>
    <mergeCell ref="B89:B90"/>
    <mergeCell ref="B91:B93"/>
    <mergeCell ref="R91:R93"/>
    <mergeCell ref="B94:B96"/>
    <mergeCell ref="N94:N95"/>
    <mergeCell ref="O94:O96"/>
    <mergeCell ref="R94:R96"/>
    <mergeCell ref="B99:B100"/>
    <mergeCell ref="R99:R100"/>
    <mergeCell ref="B101:B102"/>
    <mergeCell ref="B109:B112"/>
    <mergeCell ref="R109:R112"/>
    <mergeCell ref="B113:B114"/>
    <mergeCell ref="B117:B118"/>
    <mergeCell ref="B120:B121"/>
    <mergeCell ref="R120:R121"/>
    <mergeCell ref="B122:B134"/>
    <mergeCell ref="R122:R134"/>
    <mergeCell ref="B135:B138"/>
    <mergeCell ref="R135:R138"/>
    <mergeCell ref="B139:B140"/>
    <mergeCell ref="B142:B143"/>
    <mergeCell ref="R142:R143"/>
    <mergeCell ref="B145:B146"/>
    <mergeCell ref="R145:R146"/>
    <mergeCell ref="B148:B150"/>
    <mergeCell ref="C151:E151"/>
    <mergeCell ref="A152:B152"/>
  </mergeCells>
  <printOptions/>
  <pageMargins left="0.7875" right="0.7875" top="1.0527777777777778" bottom="1.0527777777777778" header="0.7875" footer="0.7875"/>
  <pageSetup horizontalDpi="300" verticalDpi="300" orientation="landscape" paperSize="9" scale="36"/>
  <headerFooter alignWithMargins="0">
    <oddHeader>&amp;C&amp;"Times New Roman,Обычный"&amp;12&amp;A</oddHeader>
    <oddFooter>&amp;C&amp;"Times New Roman,Обычный"&amp;12Страница &amp;P</oddFooter>
  </headerFooter>
</worksheet>
</file>

<file path=xl/worksheets/sheet2.xml><?xml version="1.0" encoding="utf-8"?>
<worksheet xmlns="http://schemas.openxmlformats.org/spreadsheetml/2006/main" xmlns:r="http://schemas.openxmlformats.org/officeDocument/2006/relationships">
  <dimension ref="A1:IV149"/>
  <sheetViews>
    <sheetView tabSelected="1" view="pageBreakPreview" zoomScaleNormal="54" zoomScaleSheetLayoutView="100" workbookViewId="0" topLeftCell="A1">
      <pane xSplit="2" topLeftCell="C1" activePane="topRight" state="frozen"/>
      <selection pane="topLeft" activeCell="A1" sqref="A1"/>
      <selection pane="topRight" activeCell="B1" sqref="B1"/>
    </sheetView>
  </sheetViews>
  <sheetFormatPr defaultColWidth="9.140625" defaultRowHeight="27.75" customHeight="1"/>
  <cols>
    <col min="1" max="1" width="7.57421875" style="0" customWidth="1"/>
    <col min="2" max="2" width="14.421875" style="1" customWidth="1"/>
    <col min="3" max="3" width="59.8515625" style="2" customWidth="1"/>
    <col min="4" max="4" width="20.28125" style="1" customWidth="1"/>
    <col min="5" max="5" width="18.140625" style="1" customWidth="1"/>
    <col min="6" max="6" width="16.28125" style="2" customWidth="1"/>
    <col min="7" max="8" width="16.28125" style="1" customWidth="1"/>
    <col min="9" max="9" width="30.8515625" style="2" customWidth="1"/>
    <col min="10" max="14" width="16.28125" style="1" customWidth="1"/>
    <col min="15" max="15" width="37.8515625" style="3" customWidth="1"/>
    <col min="16" max="16" width="125.00390625" style="3" customWidth="1"/>
    <col min="17" max="17" width="40.28125" style="4" customWidth="1"/>
    <col min="18" max="18" width="32.57421875" style="4" customWidth="1"/>
    <col min="19" max="19" width="17.8515625" style="5" customWidth="1"/>
    <col min="20" max="20" width="21.421875" style="4" hidden="1" customWidth="1"/>
    <col min="21" max="21" width="10.8515625" style="4" hidden="1" customWidth="1"/>
    <col min="22" max="202" width="10.8515625" style="4" customWidth="1"/>
    <col min="203" max="229" width="10.00390625" style="6" customWidth="1"/>
    <col min="230" max="232" width="10.00390625" style="7" customWidth="1"/>
    <col min="233" max="16384" width="10.00390625" style="0" customWidth="1"/>
  </cols>
  <sheetData>
    <row r="1" spans="2:19" s="4" customFormat="1" ht="47.25" customHeight="1">
      <c r="B1" s="94" t="s">
        <v>301</v>
      </c>
      <c r="C1" s="94"/>
      <c r="D1" s="94"/>
      <c r="E1" s="94"/>
      <c r="F1" s="94"/>
      <c r="G1" s="94"/>
      <c r="H1" s="94"/>
      <c r="I1" s="94"/>
      <c r="J1" s="94"/>
      <c r="K1" s="94"/>
      <c r="L1" s="94"/>
      <c r="M1" s="94"/>
      <c r="N1" s="94"/>
      <c r="O1" s="94"/>
      <c r="P1" s="94"/>
      <c r="Q1" s="94"/>
      <c r="R1" s="94"/>
      <c r="S1" s="9"/>
    </row>
    <row r="2" ht="12.75" customHeight="1"/>
    <row r="3" spans="1:19" ht="38.25" customHeight="1">
      <c r="A3" s="95"/>
      <c r="B3" s="10" t="s">
        <v>1</v>
      </c>
      <c r="C3" s="10" t="s">
        <v>2</v>
      </c>
      <c r="D3" s="10" t="s">
        <v>3</v>
      </c>
      <c r="E3" s="10" t="s">
        <v>302</v>
      </c>
      <c r="F3" s="10" t="s">
        <v>5</v>
      </c>
      <c r="G3" s="10"/>
      <c r="H3" s="10"/>
      <c r="I3" s="10" t="s">
        <v>6</v>
      </c>
      <c r="J3" s="10"/>
      <c r="K3" s="10"/>
      <c r="L3" s="10" t="s">
        <v>7</v>
      </c>
      <c r="M3" s="10"/>
      <c r="N3" s="10" t="s">
        <v>8</v>
      </c>
      <c r="O3" s="10" t="s">
        <v>9</v>
      </c>
      <c r="P3" s="10" t="s">
        <v>10</v>
      </c>
      <c r="Q3" s="10" t="s">
        <v>11</v>
      </c>
      <c r="R3" s="10" t="s">
        <v>12</v>
      </c>
      <c r="S3" s="10" t="s">
        <v>13</v>
      </c>
    </row>
    <row r="4" spans="1:19" ht="88.5" customHeight="1">
      <c r="A4" s="95"/>
      <c r="B4" s="10"/>
      <c r="C4" s="10"/>
      <c r="D4" s="10"/>
      <c r="E4" s="10"/>
      <c r="F4" s="10" t="s">
        <v>14</v>
      </c>
      <c r="G4" s="10" t="s">
        <v>15</v>
      </c>
      <c r="H4" s="10" t="s">
        <v>303</v>
      </c>
      <c r="I4" s="10" t="s">
        <v>14</v>
      </c>
      <c r="J4" s="10" t="s">
        <v>17</v>
      </c>
      <c r="K4" s="10" t="s">
        <v>304</v>
      </c>
      <c r="L4" s="10" t="s">
        <v>19</v>
      </c>
      <c r="M4" s="10" t="s">
        <v>305</v>
      </c>
      <c r="N4" s="10"/>
      <c r="O4" s="10"/>
      <c r="P4" s="10"/>
      <c r="Q4" s="10"/>
      <c r="R4" s="10"/>
      <c r="S4" s="10"/>
    </row>
    <row r="5" spans="1:19" ht="17.25" customHeight="1">
      <c r="A5" s="95"/>
      <c r="B5" s="11">
        <v>1</v>
      </c>
      <c r="C5" s="11">
        <v>2</v>
      </c>
      <c r="D5" s="12" t="s">
        <v>21</v>
      </c>
      <c r="E5" s="12" t="s">
        <v>22</v>
      </c>
      <c r="F5" s="12" t="s">
        <v>23</v>
      </c>
      <c r="G5" s="12" t="s">
        <v>24</v>
      </c>
      <c r="H5" s="12" t="s">
        <v>25</v>
      </c>
      <c r="I5" s="12" t="s">
        <v>26</v>
      </c>
      <c r="J5" s="12" t="s">
        <v>27</v>
      </c>
      <c r="K5" s="12" t="s">
        <v>28</v>
      </c>
      <c r="L5" s="12" t="s">
        <v>29</v>
      </c>
      <c r="M5" s="12" t="s">
        <v>30</v>
      </c>
      <c r="N5" s="12" t="s">
        <v>31</v>
      </c>
      <c r="O5" s="12" t="s">
        <v>32</v>
      </c>
      <c r="P5" s="12" t="s">
        <v>33</v>
      </c>
      <c r="Q5" s="12" t="s">
        <v>34</v>
      </c>
      <c r="R5" s="12" t="s">
        <v>35</v>
      </c>
      <c r="S5" s="12" t="s">
        <v>36</v>
      </c>
    </row>
    <row r="6" spans="1:256" s="97" customFormat="1" ht="132" customHeight="1">
      <c r="A6" s="96" t="s">
        <v>306</v>
      </c>
      <c r="B6" s="59" t="s">
        <v>37</v>
      </c>
      <c r="C6" s="57" t="s">
        <v>38</v>
      </c>
      <c r="D6" s="13">
        <v>16100</v>
      </c>
      <c r="E6" s="13">
        <f aca="true" t="shared" si="0" ref="E6:E38">H6+K6+M6</f>
        <v>16100</v>
      </c>
      <c r="F6" s="14"/>
      <c r="G6" s="13"/>
      <c r="H6" s="13"/>
      <c r="I6" s="14"/>
      <c r="J6" s="13"/>
      <c r="K6" s="13"/>
      <c r="L6" s="13">
        <v>16100</v>
      </c>
      <c r="M6" s="13">
        <v>16100</v>
      </c>
      <c r="N6" s="17">
        <f aca="true" t="shared" si="1" ref="N6:N38">E6/D6*100</f>
        <v>100</v>
      </c>
      <c r="O6" s="18"/>
      <c r="P6" s="27" t="s">
        <v>155</v>
      </c>
      <c r="Q6" s="56" t="s">
        <v>119</v>
      </c>
      <c r="R6" s="18" t="s">
        <v>119</v>
      </c>
      <c r="S6" s="59" t="s">
        <v>39</v>
      </c>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9"/>
      <c r="HW6" s="99"/>
      <c r="HX6" s="99"/>
      <c r="HY6" s="100"/>
      <c r="HZ6" s="100"/>
      <c r="IA6" s="100"/>
      <c r="IB6" s="100"/>
      <c r="IC6" s="100"/>
      <c r="ID6" s="100"/>
      <c r="IE6" s="100"/>
      <c r="IF6" s="100"/>
      <c r="IG6" s="100"/>
      <c r="IH6" s="100"/>
      <c r="II6" s="100"/>
      <c r="IJ6" s="100"/>
      <c r="IK6" s="100"/>
      <c r="IL6" s="100"/>
      <c r="IM6" s="100"/>
      <c r="IN6" s="100"/>
      <c r="IO6" s="100"/>
      <c r="IP6" s="100"/>
      <c r="IQ6" s="100"/>
      <c r="IR6" s="100"/>
      <c r="IS6" s="100"/>
      <c r="IT6" s="100"/>
      <c r="IU6" s="100"/>
      <c r="IV6" s="100"/>
    </row>
    <row r="7" spans="1:38" ht="143.25" customHeight="1">
      <c r="A7" s="101">
        <v>2</v>
      </c>
      <c r="B7" s="24" t="s">
        <v>40</v>
      </c>
      <c r="C7" s="102" t="s">
        <v>41</v>
      </c>
      <c r="D7" s="13">
        <f aca="true" t="shared" si="2" ref="D7:D23">G7+J7+L7</f>
        <v>4239728.69</v>
      </c>
      <c r="E7" s="13">
        <f t="shared" si="0"/>
        <v>3642988.67</v>
      </c>
      <c r="F7" s="14"/>
      <c r="G7" s="13"/>
      <c r="H7" s="13"/>
      <c r="I7" s="14"/>
      <c r="J7" s="13"/>
      <c r="K7" s="13"/>
      <c r="L7" s="26">
        <v>4239728.69</v>
      </c>
      <c r="M7" s="26">
        <v>3642988.67</v>
      </c>
      <c r="N7" s="17">
        <f t="shared" si="1"/>
        <v>85.92504229321332</v>
      </c>
      <c r="O7" s="49" t="s">
        <v>42</v>
      </c>
      <c r="P7" s="103" t="s">
        <v>43</v>
      </c>
      <c r="Q7" s="56" t="s">
        <v>119</v>
      </c>
      <c r="R7" s="18" t="s">
        <v>44</v>
      </c>
      <c r="S7" s="18" t="s">
        <v>45</v>
      </c>
      <c r="T7" s="23"/>
      <c r="U7" s="23"/>
      <c r="V7" s="23"/>
      <c r="W7" s="23"/>
      <c r="X7" s="23"/>
      <c r="Y7" s="23"/>
      <c r="Z7" s="23"/>
      <c r="AA7" s="23"/>
      <c r="AB7" s="23"/>
      <c r="AC7" s="23"/>
      <c r="AD7" s="23"/>
      <c r="AE7" s="23"/>
      <c r="AF7" s="23"/>
      <c r="AG7" s="23"/>
      <c r="AH7" s="23"/>
      <c r="AI7" s="23"/>
      <c r="AJ7" s="23"/>
      <c r="AK7" s="23"/>
      <c r="AL7" s="23"/>
    </row>
    <row r="8" spans="1:228" ht="75" customHeight="1">
      <c r="A8" s="101"/>
      <c r="B8" s="24" t="s">
        <v>48</v>
      </c>
      <c r="C8" s="102"/>
      <c r="D8" s="13">
        <f t="shared" si="2"/>
        <v>117087814</v>
      </c>
      <c r="E8" s="13">
        <f t="shared" si="0"/>
        <v>97800925.1</v>
      </c>
      <c r="F8" s="14" t="s">
        <v>49</v>
      </c>
      <c r="G8" s="13">
        <v>114631311.64</v>
      </c>
      <c r="H8" s="13">
        <v>95749061.66</v>
      </c>
      <c r="I8" s="30" t="s">
        <v>307</v>
      </c>
      <c r="J8" s="13">
        <v>2339414.53</v>
      </c>
      <c r="K8" s="13">
        <v>1954062.49</v>
      </c>
      <c r="L8" s="13">
        <v>117087.83</v>
      </c>
      <c r="M8" s="13">
        <v>97800.95</v>
      </c>
      <c r="N8" s="17">
        <f t="shared" si="1"/>
        <v>83.52784270103463</v>
      </c>
      <c r="O8" s="49"/>
      <c r="P8" s="103"/>
      <c r="Q8" s="56"/>
      <c r="R8" s="56"/>
      <c r="S8" s="18"/>
      <c r="T8" s="23"/>
      <c r="U8" s="23"/>
      <c r="V8" s="23"/>
      <c r="W8" s="23"/>
      <c r="X8" s="23"/>
      <c r="Y8" s="23"/>
      <c r="Z8" s="23"/>
      <c r="AA8" s="23"/>
      <c r="AB8" s="23"/>
      <c r="AC8" s="23"/>
      <c r="AD8" s="23"/>
      <c r="AE8" s="23"/>
      <c r="AF8" s="23"/>
      <c r="AG8" s="23"/>
      <c r="AH8" s="23"/>
      <c r="AI8" s="23"/>
      <c r="AJ8" s="23"/>
      <c r="AK8" s="23"/>
      <c r="AL8" s="23"/>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row>
    <row r="9" spans="1:228" ht="86.25" customHeight="1">
      <c r="A9" s="101"/>
      <c r="B9" s="29" t="s">
        <v>51</v>
      </c>
      <c r="C9" s="102"/>
      <c r="D9" s="13">
        <f t="shared" si="2"/>
        <v>112971797</v>
      </c>
      <c r="E9" s="13">
        <f t="shared" si="0"/>
        <v>112971797</v>
      </c>
      <c r="F9" s="14"/>
      <c r="G9" s="13"/>
      <c r="H9" s="13"/>
      <c r="I9" s="30" t="s">
        <v>307</v>
      </c>
      <c r="J9" s="31">
        <v>112971797</v>
      </c>
      <c r="K9" s="13">
        <v>112971797</v>
      </c>
      <c r="L9" s="13"/>
      <c r="M9" s="13"/>
      <c r="N9" s="17">
        <f t="shared" si="1"/>
        <v>100</v>
      </c>
      <c r="O9" s="21"/>
      <c r="P9" s="27"/>
      <c r="Q9" s="56" t="s">
        <v>155</v>
      </c>
      <c r="R9" s="56" t="s">
        <v>155</v>
      </c>
      <c r="S9" s="18"/>
      <c r="T9" s="23"/>
      <c r="U9" s="23"/>
      <c r="V9" s="23"/>
      <c r="W9" s="23"/>
      <c r="X9" s="23"/>
      <c r="Y9" s="23"/>
      <c r="Z9" s="23"/>
      <c r="AA9" s="23"/>
      <c r="AB9" s="23"/>
      <c r="AC9" s="23"/>
      <c r="AD9" s="23"/>
      <c r="AE9" s="23"/>
      <c r="AF9" s="23"/>
      <c r="AG9" s="23"/>
      <c r="AH9" s="23"/>
      <c r="AI9" s="23"/>
      <c r="AJ9" s="23"/>
      <c r="AK9" s="23"/>
      <c r="AL9" s="23"/>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row>
    <row r="10" spans="1:228" ht="87" customHeight="1">
      <c r="A10" s="101"/>
      <c r="B10" s="29" t="s">
        <v>52</v>
      </c>
      <c r="C10" s="102"/>
      <c r="D10" s="13">
        <f t="shared" si="2"/>
        <v>8317120</v>
      </c>
      <c r="E10" s="13">
        <f t="shared" si="0"/>
        <v>7119461.01</v>
      </c>
      <c r="F10" s="14"/>
      <c r="G10" s="13"/>
      <c r="H10" s="13"/>
      <c r="I10" s="30" t="s">
        <v>307</v>
      </c>
      <c r="J10" s="13">
        <v>8317120</v>
      </c>
      <c r="K10" s="13">
        <v>7119461.01</v>
      </c>
      <c r="L10" s="13"/>
      <c r="M10" s="13"/>
      <c r="N10" s="17">
        <f t="shared" si="1"/>
        <v>85.60007562714016</v>
      </c>
      <c r="O10" s="49" t="s">
        <v>308</v>
      </c>
      <c r="P10" s="27"/>
      <c r="Q10" s="56" t="s">
        <v>155</v>
      </c>
      <c r="R10" s="56"/>
      <c r="S10" s="18"/>
      <c r="T10" s="23"/>
      <c r="U10" s="23"/>
      <c r="V10" s="23"/>
      <c r="W10" s="23"/>
      <c r="X10" s="23"/>
      <c r="Y10" s="23"/>
      <c r="Z10" s="23"/>
      <c r="AA10" s="23"/>
      <c r="AB10" s="23"/>
      <c r="AC10" s="23"/>
      <c r="AD10" s="23"/>
      <c r="AE10" s="23"/>
      <c r="AF10" s="23"/>
      <c r="AG10" s="23"/>
      <c r="AH10" s="23"/>
      <c r="AI10" s="23"/>
      <c r="AJ10" s="23"/>
      <c r="AK10" s="23"/>
      <c r="AL10" s="23"/>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row>
    <row r="11" spans="1:228" ht="409.5" customHeight="1">
      <c r="A11" s="101"/>
      <c r="B11" s="29" t="s">
        <v>53</v>
      </c>
      <c r="C11" s="102"/>
      <c r="D11" s="13">
        <f t="shared" si="2"/>
        <v>56024484.82</v>
      </c>
      <c r="E11" s="13">
        <f t="shared" si="0"/>
        <v>53513838.69</v>
      </c>
      <c r="F11" s="14"/>
      <c r="G11" s="13"/>
      <c r="H11" s="13"/>
      <c r="I11" s="14"/>
      <c r="J11" s="13"/>
      <c r="K11" s="13"/>
      <c r="L11" s="13">
        <v>56024484.82</v>
      </c>
      <c r="M11" s="13">
        <v>53513838.69</v>
      </c>
      <c r="N11" s="17">
        <f t="shared" si="1"/>
        <v>95.51866270958776</v>
      </c>
      <c r="O11" s="49" t="s">
        <v>309</v>
      </c>
      <c r="P11" s="32" t="s">
        <v>310</v>
      </c>
      <c r="Q11" s="56" t="s">
        <v>155</v>
      </c>
      <c r="R11" s="56"/>
      <c r="S11" s="18"/>
      <c r="T11" s="23"/>
      <c r="U11" s="23"/>
      <c r="V11" s="23"/>
      <c r="W11" s="23"/>
      <c r="X11" s="23"/>
      <c r="Y11" s="23"/>
      <c r="Z11" s="23"/>
      <c r="AA11" s="23"/>
      <c r="AB11" s="23"/>
      <c r="AC11" s="23"/>
      <c r="AD11" s="23"/>
      <c r="AE11" s="23"/>
      <c r="AF11" s="23"/>
      <c r="AG11" s="23"/>
      <c r="AH11" s="23"/>
      <c r="AI11" s="23"/>
      <c r="AJ11" s="23"/>
      <c r="AK11" s="23"/>
      <c r="AL11" s="23"/>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row>
    <row r="12" spans="1:228" ht="82.5" customHeight="1">
      <c r="A12" s="101"/>
      <c r="B12" s="29" t="s">
        <v>56</v>
      </c>
      <c r="C12" s="102"/>
      <c r="D12" s="13">
        <f t="shared" si="2"/>
        <v>749526</v>
      </c>
      <c r="E12" s="13">
        <f t="shared" si="0"/>
        <v>749526</v>
      </c>
      <c r="F12" s="14"/>
      <c r="G12" s="13"/>
      <c r="H12" s="13"/>
      <c r="I12" s="30" t="s">
        <v>311</v>
      </c>
      <c r="J12" s="13">
        <v>512211.15</v>
      </c>
      <c r="K12" s="13">
        <v>512211.15</v>
      </c>
      <c r="L12" s="13">
        <v>237314.85</v>
      </c>
      <c r="M12" s="13">
        <v>237314.85</v>
      </c>
      <c r="N12" s="17">
        <f t="shared" si="1"/>
        <v>100</v>
      </c>
      <c r="O12" s="21"/>
      <c r="P12" s="27"/>
      <c r="Q12" s="56" t="s">
        <v>155</v>
      </c>
      <c r="R12" s="56" t="s">
        <v>155</v>
      </c>
      <c r="S12" s="18"/>
      <c r="T12" s="23"/>
      <c r="U12" s="23"/>
      <c r="V12" s="23"/>
      <c r="W12" s="23"/>
      <c r="X12" s="23"/>
      <c r="Y12" s="23"/>
      <c r="Z12" s="23"/>
      <c r="AA12" s="23"/>
      <c r="AB12" s="23"/>
      <c r="AC12" s="23"/>
      <c r="AD12" s="23"/>
      <c r="AE12" s="23"/>
      <c r="AF12" s="23"/>
      <c r="AG12" s="23"/>
      <c r="AH12" s="23"/>
      <c r="AI12" s="23"/>
      <c r="AJ12" s="23"/>
      <c r="AK12" s="23"/>
      <c r="AL12" s="23"/>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row>
    <row r="13" spans="1:228" ht="83.25" customHeight="1">
      <c r="A13" s="101"/>
      <c r="B13" s="29" t="s">
        <v>57</v>
      </c>
      <c r="C13" s="102"/>
      <c r="D13" s="13">
        <f t="shared" si="2"/>
        <v>27172935</v>
      </c>
      <c r="E13" s="13">
        <f t="shared" si="0"/>
        <v>27172935</v>
      </c>
      <c r="F13" s="14"/>
      <c r="G13" s="13"/>
      <c r="H13" s="13"/>
      <c r="I13" s="30" t="s">
        <v>307</v>
      </c>
      <c r="J13" s="13">
        <v>27172935</v>
      </c>
      <c r="K13" s="13">
        <v>27172935</v>
      </c>
      <c r="L13" s="13"/>
      <c r="M13" s="13"/>
      <c r="N13" s="17">
        <f t="shared" si="1"/>
        <v>100</v>
      </c>
      <c r="O13" s="21"/>
      <c r="P13" s="27"/>
      <c r="Q13" s="56" t="s">
        <v>155</v>
      </c>
      <c r="R13" s="56" t="s">
        <v>155</v>
      </c>
      <c r="S13" s="18"/>
      <c r="T13" s="23"/>
      <c r="U13" s="23"/>
      <c r="V13" s="23"/>
      <c r="W13" s="23"/>
      <c r="X13" s="23"/>
      <c r="Y13" s="23"/>
      <c r="Z13" s="23"/>
      <c r="AA13" s="23"/>
      <c r="AB13" s="23"/>
      <c r="AC13" s="23"/>
      <c r="AD13" s="23"/>
      <c r="AE13" s="23"/>
      <c r="AF13" s="23"/>
      <c r="AG13" s="23"/>
      <c r="AH13" s="23"/>
      <c r="AI13" s="23"/>
      <c r="AJ13" s="23"/>
      <c r="AK13" s="23"/>
      <c r="AL13" s="23"/>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row>
    <row r="14" spans="1:228" ht="87" customHeight="1">
      <c r="A14" s="101"/>
      <c r="B14" s="29" t="s">
        <v>58</v>
      </c>
      <c r="C14" s="102"/>
      <c r="D14" s="13">
        <f t="shared" si="2"/>
        <v>11615700</v>
      </c>
      <c r="E14" s="13">
        <f t="shared" si="0"/>
        <v>11575210</v>
      </c>
      <c r="F14" s="14"/>
      <c r="G14" s="13"/>
      <c r="H14" s="13"/>
      <c r="I14" s="30" t="s">
        <v>307</v>
      </c>
      <c r="J14" s="13">
        <v>11615700</v>
      </c>
      <c r="K14" s="13">
        <v>11575210</v>
      </c>
      <c r="L14" s="13"/>
      <c r="M14" s="13"/>
      <c r="N14" s="17">
        <f t="shared" si="1"/>
        <v>99.6514200607798</v>
      </c>
      <c r="O14" s="49" t="s">
        <v>308</v>
      </c>
      <c r="P14" s="27"/>
      <c r="Q14" s="56" t="s">
        <v>155</v>
      </c>
      <c r="R14" s="56" t="s">
        <v>155</v>
      </c>
      <c r="S14" s="18"/>
      <c r="T14" s="23"/>
      <c r="U14" s="23"/>
      <c r="V14" s="23"/>
      <c r="W14" s="23"/>
      <c r="X14" s="23"/>
      <c r="Y14" s="23"/>
      <c r="Z14" s="23"/>
      <c r="AA14" s="23"/>
      <c r="AB14" s="23"/>
      <c r="AC14" s="23"/>
      <c r="AD14" s="23"/>
      <c r="AE14" s="23"/>
      <c r="AF14" s="23"/>
      <c r="AG14" s="23"/>
      <c r="AH14" s="23"/>
      <c r="AI14" s="23"/>
      <c r="AJ14" s="23"/>
      <c r="AK14" s="23"/>
      <c r="AL14" s="23"/>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row>
    <row r="15" spans="1:228" ht="409.5" customHeight="1">
      <c r="A15" s="101"/>
      <c r="B15" s="29" t="s">
        <v>59</v>
      </c>
      <c r="C15" s="102"/>
      <c r="D15" s="13">
        <f t="shared" si="2"/>
        <v>256023296</v>
      </c>
      <c r="E15" s="13">
        <f t="shared" si="0"/>
        <v>256023296</v>
      </c>
      <c r="F15" s="14"/>
      <c r="G15" s="13"/>
      <c r="H15" s="13"/>
      <c r="I15" s="30" t="s">
        <v>307</v>
      </c>
      <c r="J15" s="13">
        <v>256023296</v>
      </c>
      <c r="K15" s="13">
        <v>256023296</v>
      </c>
      <c r="L15" s="13"/>
      <c r="M15" s="13"/>
      <c r="N15" s="17">
        <f t="shared" si="1"/>
        <v>100</v>
      </c>
      <c r="O15" s="21"/>
      <c r="P15" s="33" t="s">
        <v>60</v>
      </c>
      <c r="Q15" s="56"/>
      <c r="R15" s="56"/>
      <c r="S15" s="18"/>
      <c r="T15" s="23"/>
      <c r="U15" s="23"/>
      <c r="V15" s="23"/>
      <c r="W15" s="23"/>
      <c r="X15" s="23"/>
      <c r="Y15" s="23"/>
      <c r="Z15" s="23"/>
      <c r="AA15" s="23"/>
      <c r="AB15" s="23"/>
      <c r="AC15" s="23"/>
      <c r="AD15" s="23"/>
      <c r="AE15" s="23"/>
      <c r="AF15" s="23"/>
      <c r="AG15" s="23"/>
      <c r="AH15" s="23"/>
      <c r="AI15" s="23"/>
      <c r="AJ15" s="23"/>
      <c r="AK15" s="23"/>
      <c r="AL15" s="23"/>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row>
    <row r="16" spans="1:228" ht="80.25" customHeight="1">
      <c r="A16" s="101"/>
      <c r="B16" s="29" t="s">
        <v>61</v>
      </c>
      <c r="C16" s="102"/>
      <c r="D16" s="13">
        <f t="shared" si="2"/>
        <v>738800</v>
      </c>
      <c r="E16" s="13">
        <f t="shared" si="0"/>
        <v>738800</v>
      </c>
      <c r="F16" s="14"/>
      <c r="G16" s="13"/>
      <c r="H16" s="13"/>
      <c r="I16" s="30" t="s">
        <v>307</v>
      </c>
      <c r="J16" s="13">
        <v>738800</v>
      </c>
      <c r="K16" s="13">
        <v>738800</v>
      </c>
      <c r="L16" s="13"/>
      <c r="M16" s="13"/>
      <c r="N16" s="17">
        <f t="shared" si="1"/>
        <v>100</v>
      </c>
      <c r="O16" s="21"/>
      <c r="P16" s="34"/>
      <c r="Q16" s="56"/>
      <c r="R16" s="56"/>
      <c r="S16" s="18"/>
      <c r="T16" s="23"/>
      <c r="U16" s="23"/>
      <c r="V16" s="23"/>
      <c r="W16" s="23"/>
      <c r="X16" s="23"/>
      <c r="Y16" s="23"/>
      <c r="Z16" s="23"/>
      <c r="AA16" s="23"/>
      <c r="AB16" s="23"/>
      <c r="AC16" s="23"/>
      <c r="AD16" s="23"/>
      <c r="AE16" s="23"/>
      <c r="AF16" s="23"/>
      <c r="AG16" s="23"/>
      <c r="AH16" s="23"/>
      <c r="AI16" s="23"/>
      <c r="AJ16" s="23"/>
      <c r="AK16" s="23"/>
      <c r="AL16" s="23"/>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row>
    <row r="17" spans="1:228" ht="409.5" customHeight="1">
      <c r="A17" s="101"/>
      <c r="B17" s="29" t="s">
        <v>62</v>
      </c>
      <c r="C17" s="102"/>
      <c r="D17" s="13">
        <f t="shared" si="2"/>
        <v>122543928.25</v>
      </c>
      <c r="E17" s="13">
        <f t="shared" si="0"/>
        <v>121116620.03</v>
      </c>
      <c r="F17" s="14"/>
      <c r="G17" s="13"/>
      <c r="H17" s="13"/>
      <c r="I17" s="14"/>
      <c r="J17" s="13"/>
      <c r="K17" s="13"/>
      <c r="L17" s="13">
        <v>122543928.25</v>
      </c>
      <c r="M17" s="13">
        <v>121116620.03</v>
      </c>
      <c r="N17" s="17">
        <f t="shared" si="1"/>
        <v>98.83526810313428</v>
      </c>
      <c r="O17" s="49" t="s">
        <v>312</v>
      </c>
      <c r="P17" s="32" t="s">
        <v>313</v>
      </c>
      <c r="Q17" s="56"/>
      <c r="R17" s="56"/>
      <c r="S17" s="18"/>
      <c r="T17" s="23"/>
      <c r="U17" s="23"/>
      <c r="V17" s="23"/>
      <c r="W17" s="23"/>
      <c r="X17" s="23"/>
      <c r="Y17" s="23"/>
      <c r="Z17" s="23"/>
      <c r="AA17" s="23"/>
      <c r="AB17" s="23"/>
      <c r="AC17" s="23"/>
      <c r="AD17" s="23"/>
      <c r="AE17" s="23"/>
      <c r="AF17" s="23"/>
      <c r="AG17" s="23"/>
      <c r="AH17" s="23"/>
      <c r="AI17" s="23"/>
      <c r="AJ17" s="23"/>
      <c r="AK17" s="23"/>
      <c r="AL17" s="23"/>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row>
    <row r="18" spans="1:228" ht="51.75" customHeight="1">
      <c r="A18" s="101"/>
      <c r="B18" s="29" t="s">
        <v>66</v>
      </c>
      <c r="C18" s="102"/>
      <c r="D18" s="13">
        <f t="shared" si="2"/>
        <v>44431.68</v>
      </c>
      <c r="E18" s="13">
        <f t="shared" si="0"/>
        <v>44431.68</v>
      </c>
      <c r="F18" s="14"/>
      <c r="G18" s="13"/>
      <c r="H18" s="13"/>
      <c r="I18" s="14"/>
      <c r="J18" s="13"/>
      <c r="K18" s="13"/>
      <c r="L18" s="13">
        <v>44431.68</v>
      </c>
      <c r="M18" s="13">
        <v>44431.68</v>
      </c>
      <c r="N18" s="17">
        <f t="shared" si="1"/>
        <v>100</v>
      </c>
      <c r="O18" s="21"/>
      <c r="P18" s="27"/>
      <c r="Q18" s="56"/>
      <c r="R18" s="56"/>
      <c r="S18" s="18"/>
      <c r="T18" s="23"/>
      <c r="U18" s="23"/>
      <c r="V18" s="23"/>
      <c r="W18" s="23"/>
      <c r="X18" s="23"/>
      <c r="Y18" s="23"/>
      <c r="Z18" s="23"/>
      <c r="AA18" s="23"/>
      <c r="AB18" s="23"/>
      <c r="AC18" s="23"/>
      <c r="AD18" s="23"/>
      <c r="AE18" s="23"/>
      <c r="AF18" s="23"/>
      <c r="AG18" s="23"/>
      <c r="AH18" s="23"/>
      <c r="AI18" s="23"/>
      <c r="AJ18" s="23"/>
      <c r="AK18" s="23"/>
      <c r="AL18" s="23"/>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row>
    <row r="19" spans="1:228" ht="76.5" customHeight="1">
      <c r="A19" s="101"/>
      <c r="B19" s="29" t="s">
        <v>67</v>
      </c>
      <c r="C19" s="102"/>
      <c r="D19" s="13">
        <f t="shared" si="2"/>
        <v>15951147.479999999</v>
      </c>
      <c r="E19" s="13">
        <f t="shared" si="0"/>
        <v>11964182.969999999</v>
      </c>
      <c r="F19" s="14"/>
      <c r="G19" s="13"/>
      <c r="H19" s="13"/>
      <c r="I19" s="30" t="s">
        <v>307</v>
      </c>
      <c r="J19" s="13">
        <f>14341715.2+1593481.13</f>
        <v>15935196.329999998</v>
      </c>
      <c r="K19" s="13">
        <v>11952218.79</v>
      </c>
      <c r="L19" s="13">
        <v>15951.15</v>
      </c>
      <c r="M19" s="13">
        <v>11964.18</v>
      </c>
      <c r="N19" s="17">
        <f t="shared" si="1"/>
        <v>75.00515549117097</v>
      </c>
      <c r="O19" s="49" t="s">
        <v>308</v>
      </c>
      <c r="P19" s="27"/>
      <c r="Q19" s="56" t="s">
        <v>155</v>
      </c>
      <c r="R19" s="56" t="s">
        <v>155</v>
      </c>
      <c r="S19" s="18"/>
      <c r="T19" s="23"/>
      <c r="U19" s="23"/>
      <c r="V19" s="23"/>
      <c r="W19" s="23"/>
      <c r="X19" s="23"/>
      <c r="Y19" s="23"/>
      <c r="Z19" s="23"/>
      <c r="AA19" s="23"/>
      <c r="AB19" s="23"/>
      <c r="AC19" s="23"/>
      <c r="AD19" s="23"/>
      <c r="AE19" s="23"/>
      <c r="AF19" s="23"/>
      <c r="AG19" s="23"/>
      <c r="AH19" s="23"/>
      <c r="AI19" s="23"/>
      <c r="AJ19" s="23"/>
      <c r="AK19" s="23"/>
      <c r="AL19" s="23"/>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row>
    <row r="20" spans="1:228" ht="82.5" customHeight="1">
      <c r="A20" s="101"/>
      <c r="B20" s="29" t="s">
        <v>68</v>
      </c>
      <c r="C20" s="102"/>
      <c r="D20" s="13">
        <f t="shared" si="2"/>
        <v>1698800</v>
      </c>
      <c r="E20" s="13">
        <f t="shared" si="0"/>
        <v>1698800</v>
      </c>
      <c r="F20" s="14"/>
      <c r="G20" s="13"/>
      <c r="H20" s="13"/>
      <c r="I20" s="30" t="s">
        <v>307</v>
      </c>
      <c r="J20" s="13">
        <v>849400</v>
      </c>
      <c r="K20" s="13">
        <v>849400</v>
      </c>
      <c r="L20" s="13">
        <v>849400</v>
      </c>
      <c r="M20" s="13">
        <v>849400</v>
      </c>
      <c r="N20" s="17">
        <f t="shared" si="1"/>
        <v>100</v>
      </c>
      <c r="O20" s="54"/>
      <c r="P20" s="27"/>
      <c r="Q20" s="56" t="s">
        <v>155</v>
      </c>
      <c r="R20" s="56" t="s">
        <v>155</v>
      </c>
      <c r="S20" s="18"/>
      <c r="T20" s="23"/>
      <c r="U20" s="23"/>
      <c r="V20" s="23"/>
      <c r="W20" s="23"/>
      <c r="X20" s="23"/>
      <c r="Y20" s="23"/>
      <c r="Z20" s="23"/>
      <c r="AA20" s="23"/>
      <c r="AB20" s="23"/>
      <c r="AC20" s="23"/>
      <c r="AD20" s="23"/>
      <c r="AE20" s="23"/>
      <c r="AF20" s="23"/>
      <c r="AG20" s="23"/>
      <c r="AH20" s="23"/>
      <c r="AI20" s="23"/>
      <c r="AJ20" s="23"/>
      <c r="AK20" s="23"/>
      <c r="AL20" s="23"/>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row>
    <row r="21" spans="1:228" ht="82.5" customHeight="1">
      <c r="A21" s="101"/>
      <c r="B21" s="29" t="s">
        <v>69</v>
      </c>
      <c r="C21" s="102"/>
      <c r="D21" s="13">
        <f t="shared" si="2"/>
        <v>721086.96</v>
      </c>
      <c r="E21" s="13">
        <f t="shared" si="0"/>
        <v>533434.45</v>
      </c>
      <c r="F21" s="14"/>
      <c r="G21" s="13"/>
      <c r="H21" s="13"/>
      <c r="I21" s="30" t="s">
        <v>307</v>
      </c>
      <c r="J21" s="13">
        <v>663400</v>
      </c>
      <c r="K21" s="13">
        <v>490759.69</v>
      </c>
      <c r="L21" s="13">
        <v>57686.96</v>
      </c>
      <c r="M21" s="13">
        <v>42674.76</v>
      </c>
      <c r="N21" s="17">
        <f t="shared" si="1"/>
        <v>73.97643829254658</v>
      </c>
      <c r="O21" s="49" t="s">
        <v>308</v>
      </c>
      <c r="P21" s="27"/>
      <c r="Q21" s="56" t="s">
        <v>155</v>
      </c>
      <c r="R21" s="56" t="s">
        <v>155</v>
      </c>
      <c r="S21" s="18"/>
      <c r="T21" s="23"/>
      <c r="U21" s="23"/>
      <c r="V21" s="23"/>
      <c r="W21" s="23"/>
      <c r="X21" s="23"/>
      <c r="Y21" s="23"/>
      <c r="Z21" s="23"/>
      <c r="AA21" s="23"/>
      <c r="AB21" s="23"/>
      <c r="AC21" s="23"/>
      <c r="AD21" s="23"/>
      <c r="AE21" s="23"/>
      <c r="AF21" s="23"/>
      <c r="AG21" s="23"/>
      <c r="AH21" s="23"/>
      <c r="AI21" s="23"/>
      <c r="AJ21" s="23"/>
      <c r="AK21" s="23"/>
      <c r="AL21" s="23"/>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row>
    <row r="22" spans="1:228" ht="75" customHeight="1">
      <c r="A22" s="101"/>
      <c r="B22" s="29" t="s">
        <v>70</v>
      </c>
      <c r="C22" s="102"/>
      <c r="D22" s="13">
        <f t="shared" si="2"/>
        <v>131800</v>
      </c>
      <c r="E22" s="13">
        <f t="shared" si="0"/>
        <v>61624.9</v>
      </c>
      <c r="F22" s="14"/>
      <c r="G22" s="13"/>
      <c r="H22" s="13"/>
      <c r="I22" s="30" t="s">
        <v>307</v>
      </c>
      <c r="J22" s="13">
        <v>65900</v>
      </c>
      <c r="K22" s="13">
        <v>30812.45</v>
      </c>
      <c r="L22" s="13">
        <v>65900</v>
      </c>
      <c r="M22" s="13">
        <v>30812.45</v>
      </c>
      <c r="N22" s="17">
        <f t="shared" si="1"/>
        <v>46.756373292867984</v>
      </c>
      <c r="O22" s="49" t="s">
        <v>308</v>
      </c>
      <c r="P22" s="27"/>
      <c r="Q22" s="56" t="s">
        <v>155</v>
      </c>
      <c r="R22" s="56" t="s">
        <v>155</v>
      </c>
      <c r="S22" s="18"/>
      <c r="T22" s="23"/>
      <c r="U22" s="23"/>
      <c r="V22" s="23"/>
      <c r="W22" s="23"/>
      <c r="X22" s="23"/>
      <c r="Y22" s="23"/>
      <c r="Z22" s="23"/>
      <c r="AA22" s="23"/>
      <c r="AB22" s="23"/>
      <c r="AC22" s="23"/>
      <c r="AD22" s="23"/>
      <c r="AE22" s="23"/>
      <c r="AF22" s="23"/>
      <c r="AG22" s="23"/>
      <c r="AH22" s="23"/>
      <c r="AI22" s="23"/>
      <c r="AJ22" s="23"/>
      <c r="AK22" s="23"/>
      <c r="AL22" s="23"/>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row>
    <row r="23" spans="1:228" ht="81" customHeight="1">
      <c r="A23" s="101"/>
      <c r="B23" s="29" t="s">
        <v>71</v>
      </c>
      <c r="C23" s="102"/>
      <c r="D23" s="13">
        <f t="shared" si="2"/>
        <v>23628328</v>
      </c>
      <c r="E23" s="13">
        <f t="shared" si="0"/>
        <v>23628328</v>
      </c>
      <c r="F23" s="14"/>
      <c r="G23" s="13"/>
      <c r="H23" s="13"/>
      <c r="I23" s="30" t="s">
        <v>307</v>
      </c>
      <c r="J23" s="13">
        <v>23628328</v>
      </c>
      <c r="K23" s="13">
        <v>23628328</v>
      </c>
      <c r="L23" s="13"/>
      <c r="M23" s="13"/>
      <c r="N23" s="17">
        <f t="shared" si="1"/>
        <v>100</v>
      </c>
      <c r="O23" s="21"/>
      <c r="P23" s="27"/>
      <c r="Q23" s="56" t="s">
        <v>155</v>
      </c>
      <c r="R23" s="56" t="s">
        <v>155</v>
      </c>
      <c r="S23" s="18"/>
      <c r="T23" s="23"/>
      <c r="U23" s="23"/>
      <c r="V23" s="23"/>
      <c r="W23" s="23"/>
      <c r="X23" s="23"/>
      <c r="Y23" s="23"/>
      <c r="Z23" s="23"/>
      <c r="AA23" s="23"/>
      <c r="AB23" s="23"/>
      <c r="AC23" s="23"/>
      <c r="AD23" s="23"/>
      <c r="AE23" s="23"/>
      <c r="AF23" s="23"/>
      <c r="AG23" s="23"/>
      <c r="AH23" s="23"/>
      <c r="AI23" s="23"/>
      <c r="AJ23" s="23"/>
      <c r="AK23" s="23"/>
      <c r="AL23" s="23"/>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row>
    <row r="24" spans="1:228" ht="88.5" customHeight="1">
      <c r="A24" s="101"/>
      <c r="B24" s="29" t="s">
        <v>72</v>
      </c>
      <c r="C24" s="102"/>
      <c r="D24" s="31" t="s">
        <v>314</v>
      </c>
      <c r="E24" s="13">
        <f t="shared" si="0"/>
        <v>7304279</v>
      </c>
      <c r="F24" s="14"/>
      <c r="G24" s="13"/>
      <c r="H24" s="13"/>
      <c r="I24" s="30" t="s">
        <v>307</v>
      </c>
      <c r="J24" s="13">
        <v>7304279</v>
      </c>
      <c r="K24" s="13">
        <v>7304279</v>
      </c>
      <c r="L24" s="13"/>
      <c r="M24" s="13"/>
      <c r="N24" s="17" t="e">
        <f t="shared" si="1"/>
        <v>#VALUE!</v>
      </c>
      <c r="O24" s="21"/>
      <c r="P24" s="27"/>
      <c r="Q24" s="56" t="s">
        <v>155</v>
      </c>
      <c r="R24" s="56" t="s">
        <v>155</v>
      </c>
      <c r="S24" s="18"/>
      <c r="T24" s="23"/>
      <c r="U24" s="23"/>
      <c r="V24" s="23"/>
      <c r="W24" s="23"/>
      <c r="X24" s="23"/>
      <c r="Y24" s="23"/>
      <c r="Z24" s="23"/>
      <c r="AA24" s="23"/>
      <c r="AB24" s="23"/>
      <c r="AC24" s="23"/>
      <c r="AD24" s="23"/>
      <c r="AE24" s="23"/>
      <c r="AF24" s="23"/>
      <c r="AG24" s="23"/>
      <c r="AH24" s="23"/>
      <c r="AI24" s="23"/>
      <c r="AJ24" s="23"/>
      <c r="AK24" s="23"/>
      <c r="AL24" s="23"/>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row>
    <row r="25" spans="1:228" ht="68.25" customHeight="1">
      <c r="A25" s="101"/>
      <c r="B25" s="29" t="s">
        <v>73</v>
      </c>
      <c r="C25" s="102"/>
      <c r="D25" s="13">
        <f aca="true" t="shared" si="3" ref="D25:D38">G25+J25+L25</f>
        <v>55000</v>
      </c>
      <c r="E25" s="13">
        <f t="shared" si="0"/>
        <v>55000</v>
      </c>
      <c r="F25" s="14"/>
      <c r="G25" s="13"/>
      <c r="H25" s="13"/>
      <c r="I25" s="30" t="s">
        <v>307</v>
      </c>
      <c r="J25" s="13">
        <v>55000</v>
      </c>
      <c r="K25" s="13">
        <v>55000</v>
      </c>
      <c r="L25" s="13"/>
      <c r="M25" s="13"/>
      <c r="N25" s="17">
        <f t="shared" si="1"/>
        <v>100</v>
      </c>
      <c r="O25" s="21"/>
      <c r="P25" s="27"/>
      <c r="Q25" s="56" t="s">
        <v>155</v>
      </c>
      <c r="R25" s="56" t="s">
        <v>155</v>
      </c>
      <c r="S25" s="18"/>
      <c r="T25" s="23"/>
      <c r="U25" s="23"/>
      <c r="V25" s="23"/>
      <c r="W25" s="23"/>
      <c r="X25" s="23"/>
      <c r="Y25" s="23"/>
      <c r="Z25" s="23"/>
      <c r="AA25" s="23"/>
      <c r="AB25" s="23"/>
      <c r="AC25" s="23"/>
      <c r="AD25" s="23"/>
      <c r="AE25" s="23"/>
      <c r="AF25" s="23"/>
      <c r="AG25" s="23"/>
      <c r="AH25" s="23"/>
      <c r="AI25" s="23"/>
      <c r="AJ25" s="23"/>
      <c r="AK25" s="23"/>
      <c r="AL25" s="23"/>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row>
    <row r="26" spans="1:228" ht="230.25" customHeight="1">
      <c r="A26" s="101"/>
      <c r="B26" s="29" t="s">
        <v>74</v>
      </c>
      <c r="C26" s="102"/>
      <c r="D26" s="13">
        <f t="shared" si="3"/>
        <v>23039745.92</v>
      </c>
      <c r="E26" s="13">
        <f t="shared" si="0"/>
        <v>23039745.92</v>
      </c>
      <c r="F26" s="14"/>
      <c r="G26" s="13"/>
      <c r="H26" s="13"/>
      <c r="I26" s="14"/>
      <c r="J26" s="13"/>
      <c r="K26" s="13"/>
      <c r="L26" s="13">
        <v>23039745.92</v>
      </c>
      <c r="M26" s="13">
        <v>23039745.92</v>
      </c>
      <c r="N26" s="17">
        <f t="shared" si="1"/>
        <v>100</v>
      </c>
      <c r="O26" s="21"/>
      <c r="P26" s="35" t="s">
        <v>315</v>
      </c>
      <c r="Q26" s="56" t="s">
        <v>155</v>
      </c>
      <c r="R26" s="56" t="s">
        <v>155</v>
      </c>
      <c r="S26" s="18"/>
      <c r="T26" s="23"/>
      <c r="U26" s="23"/>
      <c r="V26" s="23"/>
      <c r="W26" s="23"/>
      <c r="X26" s="23"/>
      <c r="Y26" s="23"/>
      <c r="Z26" s="23"/>
      <c r="AA26" s="23"/>
      <c r="AB26" s="23"/>
      <c r="AC26" s="23"/>
      <c r="AD26" s="23"/>
      <c r="AE26" s="23"/>
      <c r="AF26" s="23"/>
      <c r="AG26" s="23"/>
      <c r="AH26" s="23"/>
      <c r="AI26" s="23"/>
      <c r="AJ26" s="23"/>
      <c r="AK26" s="23"/>
      <c r="AL26" s="23"/>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row>
    <row r="27" spans="1:228" ht="51.75" customHeight="1">
      <c r="A27" s="101"/>
      <c r="B27" s="29" t="s">
        <v>76</v>
      </c>
      <c r="C27" s="102"/>
      <c r="D27" s="13">
        <f t="shared" si="3"/>
        <v>1979651</v>
      </c>
      <c r="E27" s="13">
        <f t="shared" si="0"/>
        <v>1350594</v>
      </c>
      <c r="F27" s="14"/>
      <c r="G27" s="13"/>
      <c r="H27" s="13"/>
      <c r="I27" s="14"/>
      <c r="J27" s="13"/>
      <c r="K27" s="13"/>
      <c r="L27" s="13">
        <v>1979651</v>
      </c>
      <c r="M27" s="13">
        <v>1350594</v>
      </c>
      <c r="N27" s="17">
        <f t="shared" si="1"/>
        <v>68.22384349564645</v>
      </c>
      <c r="O27" s="49" t="s">
        <v>316</v>
      </c>
      <c r="P27" s="27"/>
      <c r="Q27" s="56" t="s">
        <v>155</v>
      </c>
      <c r="R27" s="56" t="s">
        <v>155</v>
      </c>
      <c r="S27" s="18"/>
      <c r="T27" s="23"/>
      <c r="U27" s="23"/>
      <c r="V27" s="23"/>
      <c r="W27" s="23"/>
      <c r="X27" s="23"/>
      <c r="Y27" s="23"/>
      <c r="Z27" s="23"/>
      <c r="AA27" s="23"/>
      <c r="AB27" s="23"/>
      <c r="AC27" s="23"/>
      <c r="AD27" s="23"/>
      <c r="AE27" s="23"/>
      <c r="AF27" s="23"/>
      <c r="AG27" s="23"/>
      <c r="AH27" s="23"/>
      <c r="AI27" s="23"/>
      <c r="AJ27" s="23"/>
      <c r="AK27" s="23"/>
      <c r="AL27" s="23"/>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row>
    <row r="28" spans="1:228" ht="51.75" customHeight="1">
      <c r="A28" s="101"/>
      <c r="B28" s="29" t="s">
        <v>317</v>
      </c>
      <c r="C28" s="102"/>
      <c r="D28" s="13">
        <f t="shared" si="3"/>
        <v>513118.57</v>
      </c>
      <c r="E28" s="13">
        <f t="shared" si="0"/>
        <v>513118.57</v>
      </c>
      <c r="F28" s="14"/>
      <c r="G28" s="13"/>
      <c r="H28" s="13"/>
      <c r="I28" s="14"/>
      <c r="J28" s="13">
        <v>359183</v>
      </c>
      <c r="K28" s="13">
        <v>359183</v>
      </c>
      <c r="L28" s="13">
        <v>153935.57</v>
      </c>
      <c r="M28" s="13">
        <v>153935.57</v>
      </c>
      <c r="N28" s="17">
        <f t="shared" si="1"/>
        <v>100</v>
      </c>
      <c r="O28" s="21"/>
      <c r="P28" s="27"/>
      <c r="Q28" s="56" t="s">
        <v>155</v>
      </c>
      <c r="R28" s="56" t="s">
        <v>155</v>
      </c>
      <c r="S28" s="18"/>
      <c r="T28" s="23"/>
      <c r="U28" s="23"/>
      <c r="V28" s="23"/>
      <c r="W28" s="23"/>
      <c r="X28" s="23"/>
      <c r="Y28" s="23"/>
      <c r="Z28" s="23"/>
      <c r="AA28" s="23"/>
      <c r="AB28" s="23"/>
      <c r="AC28" s="23"/>
      <c r="AD28" s="23"/>
      <c r="AE28" s="23"/>
      <c r="AF28" s="23"/>
      <c r="AG28" s="23"/>
      <c r="AH28" s="23"/>
      <c r="AI28" s="23"/>
      <c r="AJ28" s="23"/>
      <c r="AK28" s="23"/>
      <c r="AL28" s="23"/>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row>
    <row r="29" spans="1:228" ht="56.25" customHeight="1">
      <c r="A29" s="101"/>
      <c r="B29" s="29" t="s">
        <v>77</v>
      </c>
      <c r="C29" s="102"/>
      <c r="D29" s="13">
        <f t="shared" si="3"/>
        <v>500000</v>
      </c>
      <c r="E29" s="13">
        <f t="shared" si="0"/>
        <v>500000</v>
      </c>
      <c r="F29" s="14"/>
      <c r="G29" s="13"/>
      <c r="H29" s="13"/>
      <c r="I29" s="30" t="s">
        <v>307</v>
      </c>
      <c r="J29" s="13">
        <v>500000</v>
      </c>
      <c r="K29" s="13">
        <v>500000</v>
      </c>
      <c r="L29" s="13"/>
      <c r="M29" s="13"/>
      <c r="N29" s="17">
        <f t="shared" si="1"/>
        <v>100</v>
      </c>
      <c r="O29" s="21"/>
      <c r="P29" s="35" t="s">
        <v>318</v>
      </c>
      <c r="Q29" s="56" t="s">
        <v>155</v>
      </c>
      <c r="R29" s="56" t="s">
        <v>155</v>
      </c>
      <c r="S29" s="18"/>
      <c r="T29" s="23"/>
      <c r="U29" s="23"/>
      <c r="V29" s="23"/>
      <c r="W29" s="23"/>
      <c r="X29" s="23"/>
      <c r="Y29" s="23"/>
      <c r="Z29" s="23"/>
      <c r="AA29" s="23"/>
      <c r="AB29" s="23"/>
      <c r="AC29" s="23"/>
      <c r="AD29" s="23"/>
      <c r="AE29" s="23"/>
      <c r="AF29" s="23"/>
      <c r="AG29" s="23"/>
      <c r="AH29" s="23"/>
      <c r="AI29" s="23"/>
      <c r="AJ29" s="23"/>
      <c r="AK29" s="23"/>
      <c r="AL29" s="23"/>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row>
    <row r="30" spans="1:228" ht="122.25" customHeight="1">
      <c r="A30" s="101"/>
      <c r="B30" s="29" t="s">
        <v>78</v>
      </c>
      <c r="C30" s="102"/>
      <c r="D30" s="13">
        <f t="shared" si="3"/>
        <v>6510704.4</v>
      </c>
      <c r="E30" s="13">
        <f t="shared" si="0"/>
        <v>6251484.1</v>
      </c>
      <c r="F30" s="14"/>
      <c r="G30" s="13"/>
      <c r="H30" s="13"/>
      <c r="I30" s="14"/>
      <c r="J30" s="13"/>
      <c r="K30" s="13"/>
      <c r="L30" s="13">
        <v>6510704.4</v>
      </c>
      <c r="M30" s="13">
        <v>6251484.1</v>
      </c>
      <c r="N30" s="17">
        <f t="shared" si="1"/>
        <v>96.01855215543189</v>
      </c>
      <c r="O30" s="49" t="s">
        <v>308</v>
      </c>
      <c r="P30" s="33" t="s">
        <v>319</v>
      </c>
      <c r="Q30" s="56" t="s">
        <v>155</v>
      </c>
      <c r="R30" s="56" t="s">
        <v>155</v>
      </c>
      <c r="S30" s="18"/>
      <c r="T30" s="23"/>
      <c r="U30" s="23"/>
      <c r="V30" s="23"/>
      <c r="W30" s="23"/>
      <c r="X30" s="23"/>
      <c r="Y30" s="23"/>
      <c r="Z30" s="23"/>
      <c r="AA30" s="23"/>
      <c r="AB30" s="23"/>
      <c r="AC30" s="23"/>
      <c r="AD30" s="23"/>
      <c r="AE30" s="23"/>
      <c r="AF30" s="23"/>
      <c r="AG30" s="23"/>
      <c r="AH30" s="23"/>
      <c r="AI30" s="23"/>
      <c r="AJ30" s="23"/>
      <c r="AK30" s="23"/>
      <c r="AL30" s="23"/>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row>
    <row r="31" spans="1:228" ht="122.25" customHeight="1">
      <c r="A31" s="101"/>
      <c r="B31" s="29" t="s">
        <v>320</v>
      </c>
      <c r="C31" s="102"/>
      <c r="D31" s="13">
        <f t="shared" si="3"/>
        <v>191359.18</v>
      </c>
      <c r="E31" s="13">
        <f t="shared" si="0"/>
        <v>0</v>
      </c>
      <c r="F31" s="14"/>
      <c r="G31" s="13"/>
      <c r="H31" s="13"/>
      <c r="I31" s="14"/>
      <c r="J31" s="13"/>
      <c r="K31" s="13"/>
      <c r="L31" s="13">
        <v>191359.18</v>
      </c>
      <c r="M31" s="13">
        <v>0</v>
      </c>
      <c r="N31" s="17">
        <f t="shared" si="1"/>
        <v>0</v>
      </c>
      <c r="O31" s="54"/>
      <c r="P31" s="33"/>
      <c r="Q31" s="56" t="s">
        <v>155</v>
      </c>
      <c r="R31" s="56" t="s">
        <v>155</v>
      </c>
      <c r="S31" s="18"/>
      <c r="T31" s="23"/>
      <c r="U31" s="23"/>
      <c r="V31" s="23"/>
      <c r="W31" s="23"/>
      <c r="X31" s="23"/>
      <c r="Y31" s="23"/>
      <c r="Z31" s="23"/>
      <c r="AA31" s="23"/>
      <c r="AB31" s="23"/>
      <c r="AC31" s="23"/>
      <c r="AD31" s="23"/>
      <c r="AE31" s="23"/>
      <c r="AF31" s="23"/>
      <c r="AG31" s="23"/>
      <c r="AH31" s="23"/>
      <c r="AI31" s="23"/>
      <c r="AJ31" s="23"/>
      <c r="AK31" s="23"/>
      <c r="AL31" s="23"/>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row>
    <row r="32" spans="1:228" ht="69.75" customHeight="1">
      <c r="A32" s="101"/>
      <c r="B32" s="29" t="s">
        <v>80</v>
      </c>
      <c r="C32" s="102"/>
      <c r="D32" s="13">
        <f t="shared" si="3"/>
        <v>9723432.739999998</v>
      </c>
      <c r="E32" s="13">
        <f t="shared" si="0"/>
        <v>9723432.739999998</v>
      </c>
      <c r="F32" s="14"/>
      <c r="G32" s="13"/>
      <c r="H32" s="13"/>
      <c r="I32" s="30" t="s">
        <v>307</v>
      </c>
      <c r="J32" s="13">
        <v>8945558.12</v>
      </c>
      <c r="K32" s="13">
        <v>8945558.12</v>
      </c>
      <c r="L32" s="13">
        <v>777874.62</v>
      </c>
      <c r="M32" s="13">
        <v>777874.62</v>
      </c>
      <c r="N32" s="17">
        <f t="shared" si="1"/>
        <v>100</v>
      </c>
      <c r="O32" s="54"/>
      <c r="P32" s="33" t="s">
        <v>81</v>
      </c>
      <c r="Q32" s="56" t="s">
        <v>155</v>
      </c>
      <c r="R32" s="56" t="s">
        <v>155</v>
      </c>
      <c r="S32" s="18"/>
      <c r="T32" s="23"/>
      <c r="U32" s="23"/>
      <c r="V32" s="23"/>
      <c r="W32" s="23"/>
      <c r="X32" s="23"/>
      <c r="Y32" s="23"/>
      <c r="Z32" s="23"/>
      <c r="AA32" s="23"/>
      <c r="AB32" s="23"/>
      <c r="AC32" s="23"/>
      <c r="AD32" s="23"/>
      <c r="AE32" s="23"/>
      <c r="AF32" s="23"/>
      <c r="AG32" s="23"/>
      <c r="AH32" s="23"/>
      <c r="AI32" s="23"/>
      <c r="AJ32" s="23"/>
      <c r="AK32" s="23"/>
      <c r="AL32" s="23"/>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row>
    <row r="33" spans="1:228" ht="81" customHeight="1">
      <c r="A33" s="101"/>
      <c r="B33" s="29" t="s">
        <v>82</v>
      </c>
      <c r="C33" s="102"/>
      <c r="D33" s="13">
        <f t="shared" si="3"/>
        <v>5391259.2</v>
      </c>
      <c r="E33" s="13">
        <f t="shared" si="0"/>
        <v>5391259.2</v>
      </c>
      <c r="F33" s="14"/>
      <c r="G33" s="13"/>
      <c r="H33" s="13"/>
      <c r="I33" s="36" t="s">
        <v>83</v>
      </c>
      <c r="J33" s="13">
        <v>2000000</v>
      </c>
      <c r="K33" s="13">
        <v>2000000</v>
      </c>
      <c r="L33" s="13">
        <v>3391259.2</v>
      </c>
      <c r="M33" s="13">
        <v>3391259.2</v>
      </c>
      <c r="N33" s="17">
        <f t="shared" si="1"/>
        <v>100</v>
      </c>
      <c r="O33" s="54"/>
      <c r="P33" s="33" t="s">
        <v>84</v>
      </c>
      <c r="Q33" s="56" t="s">
        <v>155</v>
      </c>
      <c r="R33" s="56" t="s">
        <v>155</v>
      </c>
      <c r="S33" s="18"/>
      <c r="T33" s="23"/>
      <c r="U33" s="23"/>
      <c r="V33" s="23"/>
      <c r="W33" s="23"/>
      <c r="X33" s="23"/>
      <c r="Y33" s="23"/>
      <c r="Z33" s="23"/>
      <c r="AA33" s="23"/>
      <c r="AB33" s="23"/>
      <c r="AC33" s="23"/>
      <c r="AD33" s="23"/>
      <c r="AE33" s="23"/>
      <c r="AF33" s="23"/>
      <c r="AG33" s="23"/>
      <c r="AH33" s="23"/>
      <c r="AI33" s="23"/>
      <c r="AJ33" s="23"/>
      <c r="AK33" s="23"/>
      <c r="AL33" s="23"/>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row>
    <row r="34" spans="1:228" ht="82.5" customHeight="1">
      <c r="A34" s="101"/>
      <c r="B34" s="29" t="s">
        <v>85</v>
      </c>
      <c r="C34" s="102"/>
      <c r="D34" s="13">
        <f t="shared" si="3"/>
        <v>2230179.5</v>
      </c>
      <c r="E34" s="13">
        <f t="shared" si="0"/>
        <v>2186606.51</v>
      </c>
      <c r="F34" s="14"/>
      <c r="G34" s="13"/>
      <c r="H34" s="13"/>
      <c r="I34" s="30" t="s">
        <v>321</v>
      </c>
      <c r="J34" s="13">
        <v>2230179.5</v>
      </c>
      <c r="K34" s="13">
        <v>2186606.51</v>
      </c>
      <c r="L34" s="13"/>
      <c r="M34" s="13"/>
      <c r="N34" s="17">
        <f t="shared" si="1"/>
        <v>98.04621152691968</v>
      </c>
      <c r="O34" s="49" t="s">
        <v>308</v>
      </c>
      <c r="P34" s="27"/>
      <c r="Q34" s="56" t="s">
        <v>155</v>
      </c>
      <c r="R34" s="56" t="s">
        <v>155</v>
      </c>
      <c r="S34" s="18"/>
      <c r="T34" s="23"/>
      <c r="U34" s="23"/>
      <c r="V34" s="23"/>
      <c r="W34" s="23"/>
      <c r="X34" s="23"/>
      <c r="Y34" s="23"/>
      <c r="Z34" s="23"/>
      <c r="AA34" s="23"/>
      <c r="AB34" s="23"/>
      <c r="AC34" s="23"/>
      <c r="AD34" s="23"/>
      <c r="AE34" s="23"/>
      <c r="AF34" s="23"/>
      <c r="AG34" s="23"/>
      <c r="AH34" s="23"/>
      <c r="AI34" s="23"/>
      <c r="AJ34" s="23"/>
      <c r="AK34" s="23"/>
      <c r="AL34" s="23"/>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row>
    <row r="35" spans="1:228" ht="54" customHeight="1">
      <c r="A35" s="101"/>
      <c r="B35" s="29" t="s">
        <v>86</v>
      </c>
      <c r="C35" s="102"/>
      <c r="D35" s="13">
        <f t="shared" si="3"/>
        <v>6578200</v>
      </c>
      <c r="E35" s="13">
        <f t="shared" si="0"/>
        <v>4965188.53</v>
      </c>
      <c r="F35" s="14"/>
      <c r="G35" s="13"/>
      <c r="H35" s="13"/>
      <c r="I35" s="14"/>
      <c r="J35" s="13"/>
      <c r="K35" s="13"/>
      <c r="L35" s="13">
        <v>6578200</v>
      </c>
      <c r="M35" s="13">
        <v>4965188.53</v>
      </c>
      <c r="N35" s="17">
        <f t="shared" si="1"/>
        <v>75.47944012039768</v>
      </c>
      <c r="O35" s="49" t="s">
        <v>308</v>
      </c>
      <c r="P35" s="27"/>
      <c r="Q35" s="56" t="s">
        <v>155</v>
      </c>
      <c r="R35" s="56" t="s">
        <v>155</v>
      </c>
      <c r="S35" s="18"/>
      <c r="T35" s="23"/>
      <c r="U35" s="23"/>
      <c r="V35" s="23"/>
      <c r="W35" s="23"/>
      <c r="X35" s="23"/>
      <c r="Y35" s="23"/>
      <c r="Z35" s="23"/>
      <c r="AA35" s="23"/>
      <c r="AB35" s="23"/>
      <c r="AC35" s="23"/>
      <c r="AD35" s="23"/>
      <c r="AE35" s="23"/>
      <c r="AF35" s="23"/>
      <c r="AG35" s="23"/>
      <c r="AH35" s="23"/>
      <c r="AI35" s="23"/>
      <c r="AJ35" s="23"/>
      <c r="AK35" s="23"/>
      <c r="AL35" s="23"/>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row>
    <row r="36" spans="1:228" ht="51.75" customHeight="1">
      <c r="A36" s="101"/>
      <c r="B36" s="29" t="s">
        <v>87</v>
      </c>
      <c r="C36" s="102"/>
      <c r="D36" s="13">
        <f t="shared" si="3"/>
        <v>132386.9</v>
      </c>
      <c r="E36" s="13">
        <f t="shared" si="0"/>
        <v>132386.9</v>
      </c>
      <c r="F36" s="14"/>
      <c r="G36" s="13"/>
      <c r="H36" s="13"/>
      <c r="I36" s="14"/>
      <c r="J36" s="13"/>
      <c r="K36" s="13"/>
      <c r="L36" s="13">
        <v>132386.9</v>
      </c>
      <c r="M36" s="13">
        <v>132386.9</v>
      </c>
      <c r="N36" s="17">
        <f t="shared" si="1"/>
        <v>100</v>
      </c>
      <c r="O36" s="54"/>
      <c r="P36" s="27"/>
      <c r="Q36" s="56" t="s">
        <v>155</v>
      </c>
      <c r="R36" s="56" t="s">
        <v>155</v>
      </c>
      <c r="S36" s="18"/>
      <c r="T36" s="23"/>
      <c r="U36" s="23"/>
      <c r="V36" s="23"/>
      <c r="W36" s="23"/>
      <c r="X36" s="23"/>
      <c r="Y36" s="23"/>
      <c r="Z36" s="23"/>
      <c r="AA36" s="23"/>
      <c r="AB36" s="23"/>
      <c r="AC36" s="23"/>
      <c r="AD36" s="23"/>
      <c r="AE36" s="23"/>
      <c r="AF36" s="23"/>
      <c r="AG36" s="23"/>
      <c r="AH36" s="23"/>
      <c r="AI36" s="23"/>
      <c r="AJ36" s="23"/>
      <c r="AK36" s="23"/>
      <c r="AL36" s="23"/>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row>
    <row r="37" spans="1:228" ht="51.75" customHeight="1">
      <c r="A37" s="101"/>
      <c r="B37" s="29" t="s">
        <v>89</v>
      </c>
      <c r="C37" s="102"/>
      <c r="D37" s="13">
        <f t="shared" si="3"/>
        <v>286127.1</v>
      </c>
      <c r="E37" s="13">
        <f t="shared" si="0"/>
        <v>275217.74</v>
      </c>
      <c r="F37" s="14"/>
      <c r="G37" s="13"/>
      <c r="H37" s="13"/>
      <c r="I37" s="14"/>
      <c r="J37" s="13"/>
      <c r="K37" s="13"/>
      <c r="L37" s="13">
        <v>286127.1</v>
      </c>
      <c r="M37" s="13">
        <v>275217.74</v>
      </c>
      <c r="N37" s="17">
        <f t="shared" si="1"/>
        <v>96.18723287657828</v>
      </c>
      <c r="O37" s="49" t="s">
        <v>308</v>
      </c>
      <c r="P37" s="27"/>
      <c r="Q37" s="56" t="s">
        <v>155</v>
      </c>
      <c r="R37" s="56" t="s">
        <v>155</v>
      </c>
      <c r="S37" s="18"/>
      <c r="T37" s="23"/>
      <c r="U37" s="23"/>
      <c r="V37" s="23"/>
      <c r="W37" s="23"/>
      <c r="X37" s="23"/>
      <c r="Y37" s="23"/>
      <c r="Z37" s="23"/>
      <c r="AA37" s="23"/>
      <c r="AB37" s="23"/>
      <c r="AC37" s="23"/>
      <c r="AD37" s="23"/>
      <c r="AE37" s="23"/>
      <c r="AF37" s="23"/>
      <c r="AG37" s="23"/>
      <c r="AH37" s="23"/>
      <c r="AI37" s="23"/>
      <c r="AJ37" s="23"/>
      <c r="AK37" s="23"/>
      <c r="AL37" s="23"/>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row>
    <row r="38" spans="1:228" ht="81" customHeight="1">
      <c r="A38" s="101"/>
      <c r="B38" s="29" t="s">
        <v>91</v>
      </c>
      <c r="C38" s="102"/>
      <c r="D38" s="13">
        <f t="shared" si="3"/>
        <v>250000</v>
      </c>
      <c r="E38" s="13">
        <f t="shared" si="0"/>
        <v>250000</v>
      </c>
      <c r="F38" s="14"/>
      <c r="G38" s="13"/>
      <c r="H38" s="13"/>
      <c r="I38" s="14" t="s">
        <v>92</v>
      </c>
      <c r="J38" s="13">
        <v>200000</v>
      </c>
      <c r="K38" s="13">
        <v>200000</v>
      </c>
      <c r="L38" s="13">
        <v>50000</v>
      </c>
      <c r="M38" s="13">
        <v>50000</v>
      </c>
      <c r="N38" s="17">
        <f t="shared" si="1"/>
        <v>100</v>
      </c>
      <c r="O38" s="54"/>
      <c r="P38" s="27"/>
      <c r="Q38" s="56" t="s">
        <v>155</v>
      </c>
      <c r="R38" s="56" t="s">
        <v>155</v>
      </c>
      <c r="S38" s="18"/>
      <c r="T38" s="23"/>
      <c r="U38" s="23"/>
      <c r="V38" s="23"/>
      <c r="W38" s="23"/>
      <c r="X38" s="23"/>
      <c r="Y38" s="23"/>
      <c r="Z38" s="23"/>
      <c r="AA38" s="23"/>
      <c r="AB38" s="23"/>
      <c r="AC38" s="23"/>
      <c r="AD38" s="23"/>
      <c r="AE38" s="23"/>
      <c r="AF38" s="23"/>
      <c r="AG38" s="23"/>
      <c r="AH38" s="23"/>
      <c r="AI38" s="23"/>
      <c r="AJ38" s="23"/>
      <c r="AK38" s="23"/>
      <c r="AL38" s="23"/>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row>
    <row r="39" spans="1:228" s="4" customFormat="1" ht="118.5" customHeight="1">
      <c r="A39" s="24" t="s">
        <v>21</v>
      </c>
      <c r="B39" s="24" t="s">
        <v>93</v>
      </c>
      <c r="C39" s="11" t="s">
        <v>94</v>
      </c>
      <c r="D39" s="13">
        <v>4638479.57</v>
      </c>
      <c r="E39" s="13">
        <v>3951354.36</v>
      </c>
      <c r="F39" s="14"/>
      <c r="G39" s="13"/>
      <c r="H39" s="13"/>
      <c r="I39" s="15"/>
      <c r="J39" s="16"/>
      <c r="K39" s="16"/>
      <c r="L39" s="13">
        <v>4638479.57</v>
      </c>
      <c r="M39" s="13">
        <v>3951354.36</v>
      </c>
      <c r="N39" s="17">
        <v>85.2</v>
      </c>
      <c r="O39" s="49" t="s">
        <v>322</v>
      </c>
      <c r="P39" s="104" t="s">
        <v>96</v>
      </c>
      <c r="Q39" s="18" t="s">
        <v>119</v>
      </c>
      <c r="R39" s="18" t="s">
        <v>155</v>
      </c>
      <c r="S39" s="57" t="s">
        <v>98</v>
      </c>
      <c r="T39" s="23"/>
      <c r="U39" s="23"/>
      <c r="V39" s="23"/>
      <c r="W39" s="23"/>
      <c r="X39" s="23"/>
      <c r="Y39" s="23"/>
      <c r="Z39" s="23"/>
      <c r="AA39" s="23"/>
      <c r="AB39" s="23"/>
      <c r="AC39" s="23"/>
      <c r="AD39" s="23"/>
      <c r="AE39" s="23"/>
      <c r="AF39" s="23"/>
      <c r="AG39" s="23"/>
      <c r="AH39" s="23"/>
      <c r="AI39" s="23"/>
      <c r="AJ39" s="23"/>
      <c r="AK39" s="23"/>
      <c r="AL39" s="23"/>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row>
    <row r="40" spans="1:228" s="4" customFormat="1" ht="105" customHeight="1">
      <c r="A40" s="24"/>
      <c r="B40" s="39" t="s">
        <v>99</v>
      </c>
      <c r="C40" s="11"/>
      <c r="D40" s="13">
        <f aca="true" t="shared" si="4" ref="D40:D66">G40+J40+L40</f>
        <v>1310600</v>
      </c>
      <c r="E40" s="13">
        <f aca="true" t="shared" si="5" ref="E40:E55">H40+K40+M40</f>
        <v>0</v>
      </c>
      <c r="F40" s="14"/>
      <c r="G40" s="13"/>
      <c r="H40" s="13"/>
      <c r="I40" s="14"/>
      <c r="J40" s="26">
        <v>1310600</v>
      </c>
      <c r="K40" s="13">
        <v>0</v>
      </c>
      <c r="L40" s="16"/>
      <c r="M40" s="16"/>
      <c r="N40" s="17">
        <f aca="true" t="shared" si="6" ref="N40:N55">E40/D40*100</f>
        <v>0</v>
      </c>
      <c r="O40" s="49" t="s">
        <v>100</v>
      </c>
      <c r="P40" s="105" t="s">
        <v>119</v>
      </c>
      <c r="Q40" s="18" t="s">
        <v>155</v>
      </c>
      <c r="R40" s="18" t="s">
        <v>155</v>
      </c>
      <c r="S40" s="57"/>
      <c r="T40" s="23"/>
      <c r="U40" s="23"/>
      <c r="V40" s="23"/>
      <c r="W40" s="23"/>
      <c r="X40" s="23"/>
      <c r="Y40" s="23"/>
      <c r="Z40" s="23"/>
      <c r="AA40" s="23"/>
      <c r="AB40" s="23"/>
      <c r="AC40" s="23"/>
      <c r="AD40" s="23"/>
      <c r="AE40" s="23"/>
      <c r="AF40" s="23"/>
      <c r="AG40" s="23"/>
      <c r="AH40" s="23"/>
      <c r="AI40" s="23"/>
      <c r="AJ40" s="23"/>
      <c r="AK40" s="23"/>
      <c r="AL40" s="23"/>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row>
    <row r="41" spans="1:228" s="4" customFormat="1" ht="115.5" customHeight="1">
      <c r="A41" s="24"/>
      <c r="B41" s="39" t="s">
        <v>101</v>
      </c>
      <c r="C41" s="11"/>
      <c r="D41" s="13">
        <f t="shared" si="4"/>
        <v>14130434.78</v>
      </c>
      <c r="E41" s="13">
        <f t="shared" si="5"/>
        <v>0</v>
      </c>
      <c r="F41" s="14"/>
      <c r="G41" s="13"/>
      <c r="H41" s="13"/>
      <c r="I41" s="14"/>
      <c r="J41" s="26">
        <v>13000000</v>
      </c>
      <c r="K41" s="13">
        <v>0</v>
      </c>
      <c r="L41" s="13">
        <v>1130434.78</v>
      </c>
      <c r="M41" s="13">
        <v>0</v>
      </c>
      <c r="N41" s="17">
        <f t="shared" si="6"/>
        <v>0</v>
      </c>
      <c r="O41" s="49" t="s">
        <v>102</v>
      </c>
      <c r="P41" s="40" t="s">
        <v>155</v>
      </c>
      <c r="Q41" s="18" t="s">
        <v>119</v>
      </c>
      <c r="R41" s="18" t="s">
        <v>155</v>
      </c>
      <c r="S41" s="57"/>
      <c r="T41" s="23"/>
      <c r="U41" s="23"/>
      <c r="V41" s="23"/>
      <c r="W41" s="23"/>
      <c r="X41" s="23"/>
      <c r="Y41" s="23"/>
      <c r="Z41" s="23"/>
      <c r="AA41" s="23"/>
      <c r="AB41" s="23"/>
      <c r="AC41" s="23"/>
      <c r="AD41" s="23"/>
      <c r="AE41" s="23"/>
      <c r="AF41" s="23"/>
      <c r="AG41" s="23"/>
      <c r="AH41" s="23"/>
      <c r="AI41" s="23"/>
      <c r="AJ41" s="23"/>
      <c r="AK41" s="23"/>
      <c r="AL41" s="23"/>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row>
    <row r="42" spans="1:228" s="4" customFormat="1" ht="69" customHeight="1">
      <c r="A42" s="24"/>
      <c r="B42" s="24" t="s">
        <v>103</v>
      </c>
      <c r="C42" s="11"/>
      <c r="D42" s="13">
        <f t="shared" si="4"/>
        <v>712364.19</v>
      </c>
      <c r="E42" s="13">
        <f t="shared" si="5"/>
        <v>321884</v>
      </c>
      <c r="F42" s="14"/>
      <c r="G42" s="13"/>
      <c r="H42" s="13"/>
      <c r="I42" s="14"/>
      <c r="J42" s="13"/>
      <c r="K42" s="13"/>
      <c r="L42" s="13">
        <v>712364.19</v>
      </c>
      <c r="M42" s="41">
        <v>321884</v>
      </c>
      <c r="N42" s="17">
        <f t="shared" si="6"/>
        <v>45.185314550974276</v>
      </c>
      <c r="O42" s="42" t="s">
        <v>104</v>
      </c>
      <c r="P42" s="40" t="s">
        <v>119</v>
      </c>
      <c r="Q42" s="18" t="s">
        <v>155</v>
      </c>
      <c r="R42" s="21" t="s">
        <v>119</v>
      </c>
      <c r="S42" s="57"/>
      <c r="T42" s="23"/>
      <c r="U42" s="23"/>
      <c r="V42" s="23"/>
      <c r="W42" s="23"/>
      <c r="X42" s="23"/>
      <c r="Y42" s="23"/>
      <c r="Z42" s="23"/>
      <c r="AA42" s="23"/>
      <c r="AB42" s="23"/>
      <c r="AC42" s="23"/>
      <c r="AD42" s="23"/>
      <c r="AE42" s="23"/>
      <c r="AF42" s="23"/>
      <c r="AG42" s="23"/>
      <c r="AH42" s="23"/>
      <c r="AI42" s="23"/>
      <c r="AJ42" s="23"/>
      <c r="AK42" s="23"/>
      <c r="AL42" s="23"/>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row>
    <row r="43" spans="1:228" s="107" customFormat="1" ht="28.5" customHeight="1">
      <c r="A43" s="24" t="s">
        <v>22</v>
      </c>
      <c r="B43" s="24" t="s">
        <v>105</v>
      </c>
      <c r="C43" s="11" t="s">
        <v>106</v>
      </c>
      <c r="D43" s="13">
        <f t="shared" si="4"/>
        <v>260310</v>
      </c>
      <c r="E43" s="13">
        <f t="shared" si="5"/>
        <v>260310</v>
      </c>
      <c r="F43" s="14"/>
      <c r="G43" s="13"/>
      <c r="H43" s="13"/>
      <c r="I43" s="14"/>
      <c r="J43" s="13">
        <v>260310</v>
      </c>
      <c r="K43" s="13">
        <v>260310</v>
      </c>
      <c r="L43" s="13">
        <v>0</v>
      </c>
      <c r="M43" s="13">
        <v>0</v>
      </c>
      <c r="N43" s="17">
        <f t="shared" si="6"/>
        <v>100</v>
      </c>
      <c r="O43" s="18"/>
      <c r="P43" s="42"/>
      <c r="Q43" s="18"/>
      <c r="R43" s="18"/>
      <c r="S43" s="57" t="s">
        <v>107</v>
      </c>
      <c r="T43" s="106"/>
      <c r="U43" s="106"/>
      <c r="V43" s="106"/>
      <c r="W43" s="106"/>
      <c r="X43" s="106"/>
      <c r="Y43" s="106"/>
      <c r="Z43" s="106"/>
      <c r="AA43" s="106"/>
      <c r="AB43" s="106"/>
      <c r="AC43" s="106"/>
      <c r="AD43" s="106"/>
      <c r="AE43" s="106"/>
      <c r="AF43" s="106"/>
      <c r="AG43" s="106"/>
      <c r="AH43" s="106"/>
      <c r="AI43" s="106"/>
      <c r="AJ43" s="106"/>
      <c r="AK43" s="106"/>
      <c r="AL43" s="106"/>
      <c r="GU43" s="108"/>
      <c r="GV43" s="108"/>
      <c r="GW43" s="108"/>
      <c r="GX43" s="108"/>
      <c r="GY43" s="108"/>
      <c r="GZ43" s="108"/>
      <c r="HA43" s="108"/>
      <c r="HB43" s="108"/>
      <c r="HC43" s="108"/>
      <c r="HD43" s="108"/>
      <c r="HE43" s="108"/>
      <c r="HF43" s="108"/>
      <c r="HG43" s="108"/>
      <c r="HH43" s="108"/>
      <c r="HI43" s="108"/>
      <c r="HJ43" s="108"/>
      <c r="HK43" s="108"/>
      <c r="HL43" s="108"/>
      <c r="HM43" s="108"/>
      <c r="HN43" s="108"/>
      <c r="HO43" s="108"/>
      <c r="HP43" s="108"/>
      <c r="HQ43" s="108"/>
      <c r="HR43" s="108"/>
      <c r="HS43" s="108"/>
      <c r="HT43" s="108"/>
    </row>
    <row r="44" spans="1:228" s="107" customFormat="1" ht="33" customHeight="1">
      <c r="A44" s="24"/>
      <c r="B44" s="24" t="s">
        <v>108</v>
      </c>
      <c r="C44" s="11"/>
      <c r="D44" s="13">
        <f t="shared" si="4"/>
        <v>43601225.620000005</v>
      </c>
      <c r="E44" s="13">
        <f t="shared" si="5"/>
        <v>42871900.78000001</v>
      </c>
      <c r="F44" s="14"/>
      <c r="G44" s="13"/>
      <c r="H44" s="13"/>
      <c r="I44" s="14"/>
      <c r="J44" s="13"/>
      <c r="K44" s="13"/>
      <c r="L44" s="13">
        <f>35116600+6701513.2+428500+1354612.42</f>
        <v>43601225.620000005</v>
      </c>
      <c r="M44" s="13">
        <f>35116600+6701513.2+219497.99+834289.59</f>
        <v>42871900.78000001</v>
      </c>
      <c r="N44" s="17">
        <f t="shared" si="6"/>
        <v>98.32728362648263</v>
      </c>
      <c r="O44" s="49" t="s">
        <v>109</v>
      </c>
      <c r="P44" s="40" t="s">
        <v>155</v>
      </c>
      <c r="Q44" s="18" t="s">
        <v>119</v>
      </c>
      <c r="R44" s="18" t="s">
        <v>119</v>
      </c>
      <c r="S44" s="57"/>
      <c r="T44" s="106"/>
      <c r="U44" s="106"/>
      <c r="V44" s="106"/>
      <c r="W44" s="106"/>
      <c r="X44" s="106"/>
      <c r="Y44" s="106"/>
      <c r="Z44" s="106"/>
      <c r="AA44" s="106"/>
      <c r="AB44" s="106"/>
      <c r="AC44" s="106"/>
      <c r="AD44" s="106"/>
      <c r="AE44" s="106"/>
      <c r="AF44" s="106"/>
      <c r="AG44" s="106"/>
      <c r="AH44" s="106"/>
      <c r="AI44" s="106"/>
      <c r="AJ44" s="106"/>
      <c r="AK44" s="106"/>
      <c r="AL44" s="106"/>
      <c r="GU44" s="108"/>
      <c r="GV44" s="108"/>
      <c r="GW44" s="108"/>
      <c r="GX44" s="108"/>
      <c r="GY44" s="108"/>
      <c r="GZ44" s="108"/>
      <c r="HA44" s="108"/>
      <c r="HB44" s="108"/>
      <c r="HC44" s="108"/>
      <c r="HD44" s="108"/>
      <c r="HE44" s="108"/>
      <c r="HF44" s="108"/>
      <c r="HG44" s="108"/>
      <c r="HH44" s="108"/>
      <c r="HI44" s="108"/>
      <c r="HJ44" s="108"/>
      <c r="HK44" s="108"/>
      <c r="HL44" s="108"/>
      <c r="HM44" s="108"/>
      <c r="HN44" s="108"/>
      <c r="HO44" s="108"/>
      <c r="HP44" s="108"/>
      <c r="HQ44" s="108"/>
      <c r="HR44" s="108"/>
      <c r="HS44" s="108"/>
      <c r="HT44" s="108"/>
    </row>
    <row r="45" spans="1:228" s="107" customFormat="1" ht="46.5" customHeight="1">
      <c r="A45" s="24"/>
      <c r="B45" s="24" t="s">
        <v>110</v>
      </c>
      <c r="C45" s="11"/>
      <c r="D45" s="13">
        <f t="shared" si="4"/>
        <v>2770210</v>
      </c>
      <c r="E45" s="13">
        <f t="shared" si="5"/>
        <v>2770210</v>
      </c>
      <c r="F45" s="14"/>
      <c r="G45" s="13"/>
      <c r="H45" s="13"/>
      <c r="I45" s="14"/>
      <c r="J45" s="13">
        <f>1939147</f>
        <v>1939147</v>
      </c>
      <c r="K45" s="13">
        <v>1939147</v>
      </c>
      <c r="L45" s="13">
        <f>831063</f>
        <v>831063</v>
      </c>
      <c r="M45" s="13">
        <v>831063</v>
      </c>
      <c r="N45" s="17">
        <f t="shared" si="6"/>
        <v>100</v>
      </c>
      <c r="O45" s="49"/>
      <c r="P45" s="40" t="s">
        <v>155</v>
      </c>
      <c r="Q45" s="18" t="s">
        <v>119</v>
      </c>
      <c r="R45" s="18" t="s">
        <v>119</v>
      </c>
      <c r="S45" s="57"/>
      <c r="T45" s="106"/>
      <c r="U45" s="106"/>
      <c r="V45" s="106"/>
      <c r="W45" s="106"/>
      <c r="X45" s="106"/>
      <c r="Y45" s="106"/>
      <c r="Z45" s="106"/>
      <c r="AA45" s="106"/>
      <c r="AB45" s="106"/>
      <c r="AC45" s="106"/>
      <c r="AD45" s="106"/>
      <c r="AE45" s="106"/>
      <c r="AF45" s="106"/>
      <c r="AG45" s="106"/>
      <c r="AH45" s="106"/>
      <c r="AI45" s="106"/>
      <c r="AJ45" s="106"/>
      <c r="AK45" s="106"/>
      <c r="AL45" s="106"/>
      <c r="GU45" s="108"/>
      <c r="GV45" s="108"/>
      <c r="GW45" s="108"/>
      <c r="GX45" s="108"/>
      <c r="GY45" s="108"/>
      <c r="GZ45" s="108"/>
      <c r="HA45" s="108"/>
      <c r="HB45" s="108"/>
      <c r="HC45" s="108"/>
      <c r="HD45" s="108"/>
      <c r="HE45" s="108"/>
      <c r="HF45" s="108"/>
      <c r="HG45" s="108"/>
      <c r="HH45" s="108"/>
      <c r="HI45" s="108"/>
      <c r="HJ45" s="108"/>
      <c r="HK45" s="108"/>
      <c r="HL45" s="108"/>
      <c r="HM45" s="108"/>
      <c r="HN45" s="108"/>
      <c r="HO45" s="108"/>
      <c r="HP45" s="108"/>
      <c r="HQ45" s="108"/>
      <c r="HR45" s="108"/>
      <c r="HS45" s="108"/>
      <c r="HT45" s="108"/>
    </row>
    <row r="46" spans="1:228" s="107" customFormat="1" ht="34.5" customHeight="1">
      <c r="A46" s="24"/>
      <c r="B46" s="24" t="s">
        <v>111</v>
      </c>
      <c r="C46" s="11"/>
      <c r="D46" s="13">
        <f t="shared" si="4"/>
        <v>98958.55</v>
      </c>
      <c r="E46" s="13">
        <f t="shared" si="5"/>
        <v>97928.55</v>
      </c>
      <c r="F46" s="14"/>
      <c r="G46" s="13"/>
      <c r="H46" s="13"/>
      <c r="I46" s="14"/>
      <c r="J46" s="13"/>
      <c r="K46" s="13"/>
      <c r="L46" s="13">
        <v>98958.55</v>
      </c>
      <c r="M46" s="13">
        <v>97928.55</v>
      </c>
      <c r="N46" s="17">
        <f t="shared" si="6"/>
        <v>98.95916017362825</v>
      </c>
      <c r="O46" s="49"/>
      <c r="P46" s="40" t="s">
        <v>155</v>
      </c>
      <c r="Q46" s="18" t="s">
        <v>119</v>
      </c>
      <c r="R46" s="18" t="s">
        <v>119</v>
      </c>
      <c r="S46" s="57"/>
      <c r="T46" s="23"/>
      <c r="U46" s="106"/>
      <c r="V46" s="106"/>
      <c r="W46" s="106"/>
      <c r="X46" s="106"/>
      <c r="Y46" s="106"/>
      <c r="Z46" s="106"/>
      <c r="AA46" s="106"/>
      <c r="AB46" s="106"/>
      <c r="AC46" s="106"/>
      <c r="AD46" s="106"/>
      <c r="AE46" s="106"/>
      <c r="AF46" s="106"/>
      <c r="AG46" s="106"/>
      <c r="AH46" s="106"/>
      <c r="AI46" s="106"/>
      <c r="AJ46" s="106"/>
      <c r="AK46" s="106"/>
      <c r="AL46" s="106"/>
      <c r="GU46" s="108"/>
      <c r="GV46" s="108"/>
      <c r="GW46" s="108"/>
      <c r="GX46" s="108"/>
      <c r="GY46" s="108"/>
      <c r="GZ46" s="108"/>
      <c r="HA46" s="108"/>
      <c r="HB46" s="108"/>
      <c r="HC46" s="108"/>
      <c r="HD46" s="108"/>
      <c r="HE46" s="108"/>
      <c r="HF46" s="108"/>
      <c r="HG46" s="108"/>
      <c r="HH46" s="108"/>
      <c r="HI46" s="108"/>
      <c r="HJ46" s="108"/>
      <c r="HK46" s="108"/>
      <c r="HL46" s="108"/>
      <c r="HM46" s="108"/>
      <c r="HN46" s="108"/>
      <c r="HO46" s="108"/>
      <c r="HP46" s="108"/>
      <c r="HQ46" s="108"/>
      <c r="HR46" s="108"/>
      <c r="HS46" s="108"/>
      <c r="HT46" s="108"/>
    </row>
    <row r="47" spans="1:228" s="107" customFormat="1" ht="36.75" customHeight="1">
      <c r="A47" s="24"/>
      <c r="B47" s="24" t="s">
        <v>112</v>
      </c>
      <c r="C47" s="11"/>
      <c r="D47" s="13">
        <f t="shared" si="4"/>
        <v>1083501.49</v>
      </c>
      <c r="E47" s="13">
        <f t="shared" si="5"/>
        <v>1083501.49</v>
      </c>
      <c r="F47" s="14"/>
      <c r="G47" s="13"/>
      <c r="H47" s="13"/>
      <c r="I47" s="14"/>
      <c r="J47" s="13"/>
      <c r="K47" s="13"/>
      <c r="L47" s="13">
        <v>1083501.49</v>
      </c>
      <c r="M47" s="13">
        <v>1083501.49</v>
      </c>
      <c r="N47" s="17">
        <f t="shared" si="6"/>
        <v>100</v>
      </c>
      <c r="O47" s="49"/>
      <c r="P47" s="40" t="s">
        <v>155</v>
      </c>
      <c r="Q47" s="18" t="s">
        <v>119</v>
      </c>
      <c r="R47" s="18" t="s">
        <v>119</v>
      </c>
      <c r="S47" s="57"/>
      <c r="T47" s="23"/>
      <c r="U47" s="106"/>
      <c r="V47" s="106"/>
      <c r="W47" s="106"/>
      <c r="X47" s="106"/>
      <c r="Y47" s="106"/>
      <c r="Z47" s="106"/>
      <c r="AA47" s="106"/>
      <c r="AB47" s="106"/>
      <c r="AC47" s="106"/>
      <c r="AD47" s="106"/>
      <c r="AE47" s="106"/>
      <c r="AF47" s="106"/>
      <c r="AG47" s="106"/>
      <c r="AH47" s="106"/>
      <c r="AI47" s="106"/>
      <c r="AJ47" s="106"/>
      <c r="AK47" s="106"/>
      <c r="AL47" s="106"/>
      <c r="GU47" s="108"/>
      <c r="GV47" s="108"/>
      <c r="GW47" s="108"/>
      <c r="GX47" s="108"/>
      <c r="GY47" s="108"/>
      <c r="GZ47" s="108"/>
      <c r="HA47" s="108"/>
      <c r="HB47" s="108"/>
      <c r="HC47" s="108"/>
      <c r="HD47" s="108"/>
      <c r="HE47" s="108"/>
      <c r="HF47" s="108"/>
      <c r="HG47" s="108"/>
      <c r="HH47" s="108"/>
      <c r="HI47" s="108"/>
      <c r="HJ47" s="108"/>
      <c r="HK47" s="108"/>
      <c r="HL47" s="108"/>
      <c r="HM47" s="108"/>
      <c r="HN47" s="108"/>
      <c r="HO47" s="108"/>
      <c r="HP47" s="108"/>
      <c r="HQ47" s="108"/>
      <c r="HR47" s="108"/>
      <c r="HS47" s="108"/>
      <c r="HT47" s="108"/>
    </row>
    <row r="48" spans="1:228" s="107" customFormat="1" ht="36.75" customHeight="1">
      <c r="A48" s="24"/>
      <c r="B48" s="24" t="s">
        <v>323</v>
      </c>
      <c r="C48" s="11"/>
      <c r="D48" s="13">
        <f t="shared" si="4"/>
        <v>317344.7</v>
      </c>
      <c r="E48" s="13">
        <f t="shared" si="5"/>
        <v>317344.7</v>
      </c>
      <c r="F48" s="14"/>
      <c r="G48" s="13">
        <v>262761.41</v>
      </c>
      <c r="H48" s="13">
        <v>262761.41</v>
      </c>
      <c r="I48" s="14"/>
      <c r="J48" s="13">
        <v>29195.71</v>
      </c>
      <c r="K48" s="13">
        <v>29195.71</v>
      </c>
      <c r="L48" s="13">
        <v>25387.58</v>
      </c>
      <c r="M48" s="13">
        <v>25387.58</v>
      </c>
      <c r="N48" s="17">
        <f t="shared" si="6"/>
        <v>100</v>
      </c>
      <c r="O48" s="49"/>
      <c r="P48" s="40" t="s">
        <v>155</v>
      </c>
      <c r="Q48" s="18" t="s">
        <v>119</v>
      </c>
      <c r="R48" s="18" t="s">
        <v>119</v>
      </c>
      <c r="S48" s="57"/>
      <c r="T48" s="23"/>
      <c r="U48" s="106"/>
      <c r="V48" s="106"/>
      <c r="W48" s="106"/>
      <c r="X48" s="106"/>
      <c r="Y48" s="106"/>
      <c r="Z48" s="106"/>
      <c r="AA48" s="106"/>
      <c r="AB48" s="106"/>
      <c r="AC48" s="106"/>
      <c r="AD48" s="106"/>
      <c r="AE48" s="106"/>
      <c r="AF48" s="106"/>
      <c r="AG48" s="106"/>
      <c r="AH48" s="106"/>
      <c r="AI48" s="106"/>
      <c r="AJ48" s="106"/>
      <c r="AK48" s="106"/>
      <c r="AL48" s="106"/>
      <c r="GU48" s="108"/>
      <c r="GV48" s="108"/>
      <c r="GW48" s="108"/>
      <c r="GX48" s="108"/>
      <c r="GY48" s="108"/>
      <c r="GZ48" s="108"/>
      <c r="HA48" s="108"/>
      <c r="HB48" s="108"/>
      <c r="HC48" s="108"/>
      <c r="HD48" s="108"/>
      <c r="HE48" s="108"/>
      <c r="HF48" s="108"/>
      <c r="HG48" s="108"/>
      <c r="HH48" s="108"/>
      <c r="HI48" s="108"/>
      <c r="HJ48" s="108"/>
      <c r="HK48" s="108"/>
      <c r="HL48" s="108"/>
      <c r="HM48" s="108"/>
      <c r="HN48" s="108"/>
      <c r="HO48" s="108"/>
      <c r="HP48" s="108"/>
      <c r="HQ48" s="108"/>
      <c r="HR48" s="108"/>
      <c r="HS48" s="108"/>
      <c r="HT48" s="108"/>
    </row>
    <row r="49" spans="1:228" s="107" customFormat="1" ht="36.75" customHeight="1">
      <c r="A49" s="24"/>
      <c r="B49" s="24" t="s">
        <v>324</v>
      </c>
      <c r="C49" s="11">
        <f>F49+I49+K49</f>
        <v>270776.74</v>
      </c>
      <c r="D49" s="13">
        <f t="shared" si="4"/>
        <v>294322.54</v>
      </c>
      <c r="E49" s="13">
        <f t="shared" si="5"/>
        <v>294322.54</v>
      </c>
      <c r="F49" s="14"/>
      <c r="G49" s="13"/>
      <c r="H49" s="13"/>
      <c r="I49" s="14"/>
      <c r="J49" s="13">
        <v>270776.74</v>
      </c>
      <c r="K49" s="13">
        <v>270776.74</v>
      </c>
      <c r="L49" s="13">
        <v>23545.8</v>
      </c>
      <c r="M49" s="13">
        <v>23545.8</v>
      </c>
      <c r="N49" s="17">
        <f t="shared" si="6"/>
        <v>100</v>
      </c>
      <c r="O49" s="49"/>
      <c r="P49" s="40" t="s">
        <v>155</v>
      </c>
      <c r="Q49" s="18" t="s">
        <v>119</v>
      </c>
      <c r="R49" s="18" t="s">
        <v>119</v>
      </c>
      <c r="S49" s="57"/>
      <c r="T49" s="23"/>
      <c r="U49" s="106"/>
      <c r="V49" s="106"/>
      <c r="W49" s="106"/>
      <c r="X49" s="106"/>
      <c r="Y49" s="106"/>
      <c r="Z49" s="106"/>
      <c r="AA49" s="106"/>
      <c r="AB49" s="106"/>
      <c r="AC49" s="106"/>
      <c r="AD49" s="106"/>
      <c r="AE49" s="106"/>
      <c r="AF49" s="106"/>
      <c r="AG49" s="106"/>
      <c r="AH49" s="106"/>
      <c r="AI49" s="106"/>
      <c r="AJ49" s="106"/>
      <c r="AK49" s="106"/>
      <c r="AL49" s="106"/>
      <c r="GU49" s="108"/>
      <c r="GV49" s="108"/>
      <c r="GW49" s="108"/>
      <c r="GX49" s="108"/>
      <c r="GY49" s="108"/>
      <c r="GZ49" s="108"/>
      <c r="HA49" s="108"/>
      <c r="HB49" s="108"/>
      <c r="HC49" s="108"/>
      <c r="HD49" s="108"/>
      <c r="HE49" s="108"/>
      <c r="HF49" s="108"/>
      <c r="HG49" s="108"/>
      <c r="HH49" s="108"/>
      <c r="HI49" s="108"/>
      <c r="HJ49" s="108"/>
      <c r="HK49" s="108"/>
      <c r="HL49" s="108"/>
      <c r="HM49" s="108"/>
      <c r="HN49" s="108"/>
      <c r="HO49" s="108"/>
      <c r="HP49" s="108"/>
      <c r="HQ49" s="108"/>
      <c r="HR49" s="108"/>
      <c r="HS49" s="108"/>
      <c r="HT49" s="108"/>
    </row>
    <row r="50" spans="1:228" s="107" customFormat="1" ht="16.5" customHeight="1">
      <c r="A50" s="24"/>
      <c r="B50" s="24" t="s">
        <v>113</v>
      </c>
      <c r="C50" s="11"/>
      <c r="D50" s="13">
        <f t="shared" si="4"/>
        <v>381195.65</v>
      </c>
      <c r="E50" s="13">
        <f t="shared" si="5"/>
        <v>381195.65</v>
      </c>
      <c r="F50" s="14"/>
      <c r="G50" s="13"/>
      <c r="H50" s="13"/>
      <c r="I50" s="14"/>
      <c r="J50" s="13">
        <v>350700</v>
      </c>
      <c r="K50" s="13">
        <v>350700</v>
      </c>
      <c r="L50" s="13">
        <v>30495.65</v>
      </c>
      <c r="M50" s="13">
        <v>30495.65</v>
      </c>
      <c r="N50" s="17">
        <f t="shared" si="6"/>
        <v>100</v>
      </c>
      <c r="O50" s="49"/>
      <c r="P50" s="40" t="s">
        <v>155</v>
      </c>
      <c r="Q50" s="18" t="s">
        <v>119</v>
      </c>
      <c r="R50" s="18" t="s">
        <v>119</v>
      </c>
      <c r="S50" s="57"/>
      <c r="T50" s="23"/>
      <c r="U50" s="106"/>
      <c r="V50" s="106"/>
      <c r="W50" s="106"/>
      <c r="X50" s="106"/>
      <c r="Y50" s="106"/>
      <c r="Z50" s="106"/>
      <c r="AA50" s="106"/>
      <c r="AB50" s="106"/>
      <c r="AC50" s="106"/>
      <c r="AD50" s="106"/>
      <c r="AE50" s="106"/>
      <c r="AF50" s="106"/>
      <c r="AG50" s="106"/>
      <c r="AH50" s="106"/>
      <c r="AI50" s="106"/>
      <c r="AJ50" s="106"/>
      <c r="AK50" s="106"/>
      <c r="AL50" s="106"/>
      <c r="GU50" s="108"/>
      <c r="GV50" s="108"/>
      <c r="GW50" s="108"/>
      <c r="GX50" s="108"/>
      <c r="GY50" s="108"/>
      <c r="GZ50" s="108"/>
      <c r="HA50" s="108"/>
      <c r="HB50" s="108"/>
      <c r="HC50" s="108"/>
      <c r="HD50" s="108"/>
      <c r="HE50" s="108"/>
      <c r="HF50" s="108"/>
      <c r="HG50" s="108"/>
      <c r="HH50" s="108"/>
      <c r="HI50" s="108"/>
      <c r="HJ50" s="108"/>
      <c r="HK50" s="108"/>
      <c r="HL50" s="108"/>
      <c r="HM50" s="108"/>
      <c r="HN50" s="108"/>
      <c r="HO50" s="108"/>
      <c r="HP50" s="108"/>
      <c r="HQ50" s="108"/>
      <c r="HR50" s="108"/>
      <c r="HS50" s="108"/>
      <c r="HT50" s="108"/>
    </row>
    <row r="51" spans="1:228" s="107" customFormat="1" ht="41.25" customHeight="1">
      <c r="A51" s="24"/>
      <c r="B51" s="24" t="s">
        <v>114</v>
      </c>
      <c r="C51" s="11"/>
      <c r="D51" s="13">
        <f t="shared" si="4"/>
        <v>570205.74</v>
      </c>
      <c r="E51" s="13">
        <f t="shared" si="5"/>
        <v>420242.54000000004</v>
      </c>
      <c r="F51" s="14"/>
      <c r="G51" s="13"/>
      <c r="H51" s="13"/>
      <c r="I51" s="14"/>
      <c r="J51" s="13">
        <v>23605.74</v>
      </c>
      <c r="K51" s="13">
        <v>17397.47</v>
      </c>
      <c r="L51" s="13">
        <v>546600</v>
      </c>
      <c r="M51" s="13">
        <v>402845.07</v>
      </c>
      <c r="N51" s="17">
        <f t="shared" si="6"/>
        <v>73.70015952487606</v>
      </c>
      <c r="O51" s="49" t="s">
        <v>325</v>
      </c>
      <c r="P51" s="18" t="s">
        <v>155</v>
      </c>
      <c r="Q51" s="56" t="s">
        <v>119</v>
      </c>
      <c r="R51" s="18" t="s">
        <v>119</v>
      </c>
      <c r="S51" s="57"/>
      <c r="T51" s="23"/>
      <c r="U51" s="106"/>
      <c r="V51" s="106"/>
      <c r="W51" s="106"/>
      <c r="X51" s="106"/>
      <c r="Y51" s="106"/>
      <c r="Z51" s="106"/>
      <c r="AA51" s="106"/>
      <c r="AB51" s="106"/>
      <c r="AC51" s="106"/>
      <c r="AD51" s="106"/>
      <c r="AE51" s="106"/>
      <c r="AF51" s="106"/>
      <c r="AG51" s="106"/>
      <c r="AH51" s="106"/>
      <c r="AI51" s="106"/>
      <c r="AJ51" s="106"/>
      <c r="AK51" s="106"/>
      <c r="AL51" s="106"/>
      <c r="GU51" s="108"/>
      <c r="GV51" s="108"/>
      <c r="GW51" s="108"/>
      <c r="GX51" s="108"/>
      <c r="GY51" s="108"/>
      <c r="GZ51" s="108"/>
      <c r="HA51" s="108"/>
      <c r="HB51" s="108"/>
      <c r="HC51" s="108"/>
      <c r="HD51" s="108"/>
      <c r="HE51" s="108"/>
      <c r="HF51" s="108"/>
      <c r="HG51" s="108"/>
      <c r="HH51" s="108"/>
      <c r="HI51" s="108"/>
      <c r="HJ51" s="108"/>
      <c r="HK51" s="108"/>
      <c r="HL51" s="108"/>
      <c r="HM51" s="108"/>
      <c r="HN51" s="108"/>
      <c r="HO51" s="108"/>
      <c r="HP51" s="108"/>
      <c r="HQ51" s="108"/>
      <c r="HR51" s="108"/>
      <c r="HS51" s="108"/>
      <c r="HT51" s="108"/>
    </row>
    <row r="52" spans="1:228" s="4" customFormat="1" ht="84" customHeight="1">
      <c r="A52" s="24" t="s">
        <v>23</v>
      </c>
      <c r="B52" s="24" t="s">
        <v>115</v>
      </c>
      <c r="C52" s="11" t="s">
        <v>116</v>
      </c>
      <c r="D52" s="13">
        <f t="shared" si="4"/>
        <v>504129.5</v>
      </c>
      <c r="E52" s="13">
        <f t="shared" si="5"/>
        <v>504129.5</v>
      </c>
      <c r="F52" s="14"/>
      <c r="G52" s="13"/>
      <c r="H52" s="13"/>
      <c r="I52" s="14"/>
      <c r="J52" s="13"/>
      <c r="K52" s="13"/>
      <c r="L52" s="13">
        <v>504129.5</v>
      </c>
      <c r="M52" s="13">
        <v>504129.5</v>
      </c>
      <c r="N52" s="17">
        <f t="shared" si="6"/>
        <v>100</v>
      </c>
      <c r="O52" s="49"/>
      <c r="P52" s="18" t="s">
        <v>155</v>
      </c>
      <c r="Q52" s="56" t="s">
        <v>119</v>
      </c>
      <c r="R52" s="18" t="s">
        <v>119</v>
      </c>
      <c r="S52" s="57"/>
      <c r="T52" s="23"/>
      <c r="U52" s="23"/>
      <c r="V52" s="23"/>
      <c r="W52" s="23"/>
      <c r="X52" s="23"/>
      <c r="Y52" s="23"/>
      <c r="Z52" s="23"/>
      <c r="AA52" s="23"/>
      <c r="AB52" s="23"/>
      <c r="AC52" s="23"/>
      <c r="AD52" s="23"/>
      <c r="AE52" s="23"/>
      <c r="AF52" s="23"/>
      <c r="AG52" s="23"/>
      <c r="AH52" s="23"/>
      <c r="AI52" s="23"/>
      <c r="AJ52" s="23"/>
      <c r="AK52" s="23"/>
      <c r="AL52" s="23"/>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row>
    <row r="53" spans="1:228" ht="180.75" customHeight="1">
      <c r="A53" s="24"/>
      <c r="B53" s="24" t="s">
        <v>117</v>
      </c>
      <c r="C53" s="11"/>
      <c r="D53" s="13">
        <f t="shared" si="4"/>
        <v>718200</v>
      </c>
      <c r="E53" s="13">
        <f t="shared" si="5"/>
        <v>718200</v>
      </c>
      <c r="F53" s="14"/>
      <c r="G53" s="26">
        <v>345889.53</v>
      </c>
      <c r="H53" s="13">
        <v>345889.53</v>
      </c>
      <c r="I53" s="14" t="s">
        <v>118</v>
      </c>
      <c r="J53" s="26">
        <v>181652.97</v>
      </c>
      <c r="K53" s="13">
        <v>181652.97</v>
      </c>
      <c r="L53" s="13">
        <v>190657.5</v>
      </c>
      <c r="M53" s="13">
        <v>190657.5</v>
      </c>
      <c r="N53" s="17">
        <f t="shared" si="6"/>
        <v>100</v>
      </c>
      <c r="O53" s="49"/>
      <c r="P53" s="18" t="s">
        <v>155</v>
      </c>
      <c r="Q53" s="56" t="s">
        <v>119</v>
      </c>
      <c r="R53" s="56" t="s">
        <v>119</v>
      </c>
      <c r="S53" s="57" t="s">
        <v>120</v>
      </c>
      <c r="T53" s="23"/>
      <c r="U53" s="23"/>
      <c r="V53" s="23"/>
      <c r="W53" s="23"/>
      <c r="X53" s="23"/>
      <c r="Y53" s="23"/>
      <c r="Z53" s="23"/>
      <c r="AA53" s="23"/>
      <c r="AB53" s="23"/>
      <c r="AC53" s="23"/>
      <c r="AD53" s="23"/>
      <c r="AE53" s="23"/>
      <c r="AF53" s="23"/>
      <c r="AG53" s="23"/>
      <c r="AH53" s="23"/>
      <c r="AI53" s="23"/>
      <c r="AJ53" s="23"/>
      <c r="AK53" s="23"/>
      <c r="AL53" s="23"/>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row>
    <row r="54" spans="1:231" s="107" customFormat="1" ht="61.5" customHeight="1">
      <c r="A54" s="24" t="s">
        <v>24</v>
      </c>
      <c r="B54" s="24" t="s">
        <v>121</v>
      </c>
      <c r="C54" s="11" t="s">
        <v>122</v>
      </c>
      <c r="D54" s="13">
        <f t="shared" si="4"/>
        <v>130000</v>
      </c>
      <c r="E54" s="13">
        <f t="shared" si="5"/>
        <v>130000</v>
      </c>
      <c r="F54" s="14"/>
      <c r="G54" s="13"/>
      <c r="H54" s="13"/>
      <c r="I54" s="14"/>
      <c r="J54" s="13"/>
      <c r="K54" s="13"/>
      <c r="L54" s="13">
        <v>130000</v>
      </c>
      <c r="M54" s="13">
        <v>130000</v>
      </c>
      <c r="N54" s="17">
        <f t="shared" si="6"/>
        <v>100</v>
      </c>
      <c r="O54" s="18"/>
      <c r="P54" s="18" t="s">
        <v>119</v>
      </c>
      <c r="Q54" s="56" t="s">
        <v>119</v>
      </c>
      <c r="R54" s="56" t="s">
        <v>119</v>
      </c>
      <c r="S54" s="57" t="s">
        <v>107</v>
      </c>
      <c r="T54" s="106"/>
      <c r="U54" s="106"/>
      <c r="V54" s="106"/>
      <c r="W54" s="106"/>
      <c r="X54" s="106"/>
      <c r="Y54" s="106"/>
      <c r="Z54" s="106"/>
      <c r="AA54" s="106"/>
      <c r="AB54" s="106"/>
      <c r="AC54" s="106"/>
      <c r="AD54" s="106"/>
      <c r="AE54" s="106"/>
      <c r="AF54" s="106"/>
      <c r="AG54" s="106"/>
      <c r="AH54" s="106"/>
      <c r="AI54" s="106"/>
      <c r="AJ54" s="106"/>
      <c r="AK54" s="106"/>
      <c r="AL54" s="106"/>
      <c r="GU54" s="108"/>
      <c r="GV54" s="108"/>
      <c r="GW54" s="108"/>
      <c r="GX54" s="108"/>
      <c r="GY54" s="108"/>
      <c r="GZ54" s="108"/>
      <c r="HA54" s="108"/>
      <c r="HB54" s="108"/>
      <c r="HC54" s="108"/>
      <c r="HD54" s="108"/>
      <c r="HE54" s="108"/>
      <c r="HF54" s="108"/>
      <c r="HG54" s="108"/>
      <c r="HH54" s="108"/>
      <c r="HI54" s="108"/>
      <c r="HJ54" s="108"/>
      <c r="HK54" s="108"/>
      <c r="HL54" s="108"/>
      <c r="HM54" s="108"/>
      <c r="HN54" s="108"/>
      <c r="HO54" s="108"/>
      <c r="HP54" s="108"/>
      <c r="HQ54" s="108"/>
      <c r="HR54" s="108"/>
      <c r="HS54" s="108"/>
      <c r="HT54" s="108"/>
      <c r="HU54" s="108"/>
      <c r="HV54" s="109"/>
      <c r="HW54" s="109"/>
    </row>
    <row r="55" spans="1:231" s="107" customFormat="1" ht="48.75" customHeight="1">
      <c r="A55" s="24"/>
      <c r="B55" s="24" t="s">
        <v>123</v>
      </c>
      <c r="C55" s="11"/>
      <c r="D55" s="13">
        <f t="shared" si="4"/>
        <v>20000</v>
      </c>
      <c r="E55" s="13">
        <f t="shared" si="5"/>
        <v>0</v>
      </c>
      <c r="F55" s="14"/>
      <c r="G55" s="13"/>
      <c r="H55" s="13"/>
      <c r="I55" s="14"/>
      <c r="J55" s="47"/>
      <c r="K55" s="48"/>
      <c r="L55" s="13">
        <v>20000</v>
      </c>
      <c r="M55" s="14">
        <v>0</v>
      </c>
      <c r="N55" s="17">
        <f t="shared" si="6"/>
        <v>0</v>
      </c>
      <c r="O55" s="49" t="s">
        <v>326</v>
      </c>
      <c r="P55" s="18" t="s">
        <v>119</v>
      </c>
      <c r="Q55" s="56" t="s">
        <v>119</v>
      </c>
      <c r="R55" s="56" t="s">
        <v>119</v>
      </c>
      <c r="S55" s="57"/>
      <c r="T55" s="106"/>
      <c r="U55" s="106"/>
      <c r="V55" s="106"/>
      <c r="W55" s="106"/>
      <c r="X55" s="106"/>
      <c r="Y55" s="106"/>
      <c r="Z55" s="106"/>
      <c r="AA55" s="106"/>
      <c r="AB55" s="106"/>
      <c r="AC55" s="106"/>
      <c r="AD55" s="106"/>
      <c r="AE55" s="106"/>
      <c r="AF55" s="106"/>
      <c r="AG55" s="106"/>
      <c r="AH55" s="106"/>
      <c r="AI55" s="106"/>
      <c r="AJ55" s="106"/>
      <c r="AK55" s="106"/>
      <c r="AL55" s="106"/>
      <c r="GU55" s="108"/>
      <c r="GV55" s="108"/>
      <c r="GW55" s="108"/>
      <c r="GX55" s="108"/>
      <c r="GY55" s="108"/>
      <c r="GZ55" s="108"/>
      <c r="HA55" s="108"/>
      <c r="HB55" s="108"/>
      <c r="HC55" s="108"/>
      <c r="HD55" s="108"/>
      <c r="HE55" s="108"/>
      <c r="HF55" s="108"/>
      <c r="HG55" s="108"/>
      <c r="HH55" s="108"/>
      <c r="HI55" s="108"/>
      <c r="HJ55" s="108"/>
      <c r="HK55" s="108"/>
      <c r="HL55" s="108"/>
      <c r="HM55" s="108"/>
      <c r="HN55" s="108"/>
      <c r="HO55" s="108"/>
      <c r="HP55" s="108"/>
      <c r="HQ55" s="108"/>
      <c r="HR55" s="108"/>
      <c r="HS55" s="108"/>
      <c r="HT55" s="108"/>
      <c r="HU55" s="108"/>
      <c r="HV55" s="109"/>
      <c r="HW55" s="109"/>
    </row>
    <row r="56" spans="1:228" ht="163.5" customHeight="1">
      <c r="A56" s="101">
        <v>7</v>
      </c>
      <c r="B56" s="11" t="s">
        <v>125</v>
      </c>
      <c r="C56" s="11" t="s">
        <v>126</v>
      </c>
      <c r="D56" s="13">
        <f t="shared" si="4"/>
        <v>298865</v>
      </c>
      <c r="E56" s="13">
        <v>298865</v>
      </c>
      <c r="F56" s="14"/>
      <c r="G56" s="13"/>
      <c r="H56" s="13"/>
      <c r="I56" s="14" t="s">
        <v>127</v>
      </c>
      <c r="J56" s="13">
        <v>217865</v>
      </c>
      <c r="K56" s="13">
        <v>217865</v>
      </c>
      <c r="L56" s="13">
        <v>81000</v>
      </c>
      <c r="M56" s="13">
        <v>81000</v>
      </c>
      <c r="N56" s="17">
        <v>100</v>
      </c>
      <c r="O56" s="49"/>
      <c r="P56" s="18" t="s">
        <v>155</v>
      </c>
      <c r="Q56" s="56" t="s">
        <v>119</v>
      </c>
      <c r="R56" s="56" t="s">
        <v>119</v>
      </c>
      <c r="S56" s="57" t="s">
        <v>120</v>
      </c>
      <c r="T56" s="23"/>
      <c r="U56" s="23"/>
      <c r="V56" s="23"/>
      <c r="W56" s="23"/>
      <c r="X56" s="23"/>
      <c r="Y56" s="23"/>
      <c r="Z56" s="23"/>
      <c r="AA56" s="23"/>
      <c r="AB56" s="23"/>
      <c r="AC56" s="23"/>
      <c r="AD56" s="23"/>
      <c r="AE56" s="23"/>
      <c r="AF56" s="23"/>
      <c r="AG56" s="23"/>
      <c r="AH56" s="23"/>
      <c r="AI56" s="23"/>
      <c r="AJ56" s="23"/>
      <c r="AK56" s="23"/>
      <c r="AL56" s="23"/>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row>
    <row r="57" spans="1:228" s="4" customFormat="1" ht="144" customHeight="1">
      <c r="A57" s="24" t="s">
        <v>26</v>
      </c>
      <c r="B57" s="24" t="s">
        <v>129</v>
      </c>
      <c r="C57" s="57" t="s">
        <v>130</v>
      </c>
      <c r="D57" s="13">
        <f t="shared" si="4"/>
        <v>207000</v>
      </c>
      <c r="E57" s="13">
        <f aca="true" t="shared" si="7" ref="E57:E59">H57+K57+M57</f>
        <v>65525</v>
      </c>
      <c r="F57" s="14"/>
      <c r="G57" s="13"/>
      <c r="H57" s="13"/>
      <c r="I57" s="14"/>
      <c r="J57" s="13"/>
      <c r="K57" s="13"/>
      <c r="L57" s="13">
        <v>207000</v>
      </c>
      <c r="M57" s="13">
        <v>65525</v>
      </c>
      <c r="N57" s="17">
        <f>E57/D57*100</f>
        <v>31.654589371980673</v>
      </c>
      <c r="O57" s="49" t="s">
        <v>327</v>
      </c>
      <c r="P57" s="49" t="s">
        <v>328</v>
      </c>
      <c r="Q57" s="18" t="s">
        <v>329</v>
      </c>
      <c r="R57" s="18" t="s">
        <v>119</v>
      </c>
      <c r="S57" s="72" t="s">
        <v>98</v>
      </c>
      <c r="T57" s="43"/>
      <c r="U57" s="43"/>
      <c r="V57" s="23"/>
      <c r="W57" s="23"/>
      <c r="X57" s="23"/>
      <c r="Y57" s="23"/>
      <c r="Z57" s="23"/>
      <c r="AA57" s="23"/>
      <c r="AB57" s="23"/>
      <c r="AC57" s="23"/>
      <c r="AD57" s="23"/>
      <c r="AE57" s="23"/>
      <c r="AF57" s="23"/>
      <c r="AG57" s="23"/>
      <c r="AH57" s="23"/>
      <c r="AI57" s="23"/>
      <c r="AJ57" s="23"/>
      <c r="AK57" s="23"/>
      <c r="AL57" s="23"/>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row>
    <row r="58" spans="1:228" s="4" customFormat="1" ht="117.75" customHeight="1">
      <c r="A58" s="24" t="s">
        <v>27</v>
      </c>
      <c r="B58" s="12" t="s">
        <v>132</v>
      </c>
      <c r="C58" s="11" t="s">
        <v>133</v>
      </c>
      <c r="D58" s="13">
        <f t="shared" si="4"/>
        <v>0</v>
      </c>
      <c r="E58" s="13">
        <f t="shared" si="7"/>
        <v>0</v>
      </c>
      <c r="F58" s="14" t="s">
        <v>134</v>
      </c>
      <c r="G58" s="13">
        <v>0</v>
      </c>
      <c r="H58" s="13"/>
      <c r="I58" s="14" t="s">
        <v>135</v>
      </c>
      <c r="J58" s="13">
        <v>0</v>
      </c>
      <c r="K58" s="13"/>
      <c r="L58" s="13">
        <v>0</v>
      </c>
      <c r="M58" s="13"/>
      <c r="N58" s="17">
        <v>0</v>
      </c>
      <c r="O58" s="49"/>
      <c r="P58" s="18" t="s">
        <v>155</v>
      </c>
      <c r="Q58" s="56" t="s">
        <v>119</v>
      </c>
      <c r="R58" s="18" t="s">
        <v>119</v>
      </c>
      <c r="S58" s="57" t="s">
        <v>98</v>
      </c>
      <c r="T58" s="43"/>
      <c r="U58" s="43"/>
      <c r="V58" s="23"/>
      <c r="W58" s="23"/>
      <c r="X58" s="23"/>
      <c r="Y58" s="23"/>
      <c r="Z58" s="23"/>
      <c r="AA58" s="23"/>
      <c r="AB58" s="23"/>
      <c r="AC58" s="23"/>
      <c r="AD58" s="23"/>
      <c r="AE58" s="23"/>
      <c r="AF58" s="23"/>
      <c r="AG58" s="23"/>
      <c r="AH58" s="23"/>
      <c r="AI58" s="23"/>
      <c r="AJ58" s="23"/>
      <c r="AK58" s="23"/>
      <c r="AL58" s="23"/>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row>
    <row r="59" spans="1:38" ht="132" customHeight="1">
      <c r="A59" s="101">
        <v>10</v>
      </c>
      <c r="B59" s="11" t="s">
        <v>136</v>
      </c>
      <c r="C59" s="11" t="s">
        <v>137</v>
      </c>
      <c r="D59" s="13">
        <f t="shared" si="4"/>
        <v>468000</v>
      </c>
      <c r="E59" s="13">
        <f t="shared" si="7"/>
        <v>387914.6</v>
      </c>
      <c r="F59" s="14"/>
      <c r="G59" s="13"/>
      <c r="H59" s="13"/>
      <c r="I59" s="14"/>
      <c r="J59" s="13"/>
      <c r="K59" s="13"/>
      <c r="L59" s="13">
        <v>468000</v>
      </c>
      <c r="M59" s="13">
        <v>387914.6</v>
      </c>
      <c r="N59" s="17">
        <f aca="true" t="shared" si="8" ref="N59:N95">E59/D59*100</f>
        <v>82.88773504273503</v>
      </c>
      <c r="O59" s="49" t="s">
        <v>330</v>
      </c>
      <c r="P59" s="49" t="s">
        <v>331</v>
      </c>
      <c r="Q59" s="18" t="s">
        <v>119</v>
      </c>
      <c r="R59" s="56" t="s">
        <v>119</v>
      </c>
      <c r="S59" s="110" t="s">
        <v>98</v>
      </c>
      <c r="T59" s="43"/>
      <c r="U59" s="43"/>
      <c r="V59" s="23"/>
      <c r="W59" s="23"/>
      <c r="X59" s="23"/>
      <c r="Y59" s="23"/>
      <c r="Z59" s="23"/>
      <c r="AA59" s="23"/>
      <c r="AB59" s="23"/>
      <c r="AC59" s="23"/>
      <c r="AD59" s="23"/>
      <c r="AE59" s="23"/>
      <c r="AF59" s="23"/>
      <c r="AG59" s="23"/>
      <c r="AH59" s="23"/>
      <c r="AI59" s="23"/>
      <c r="AJ59" s="23"/>
      <c r="AK59" s="23"/>
      <c r="AL59" s="23"/>
    </row>
    <row r="60" spans="1:256" s="97" customFormat="1" ht="103.5" customHeight="1">
      <c r="A60" s="96" t="s">
        <v>29</v>
      </c>
      <c r="B60" s="57" t="s">
        <v>138</v>
      </c>
      <c r="C60" s="57" t="s">
        <v>139</v>
      </c>
      <c r="D60" s="13">
        <f t="shared" si="4"/>
        <v>3000</v>
      </c>
      <c r="E60" s="13">
        <v>2903.4</v>
      </c>
      <c r="F60" s="14"/>
      <c r="G60" s="13"/>
      <c r="H60" s="13"/>
      <c r="I60" s="14"/>
      <c r="J60" s="13"/>
      <c r="K60" s="13"/>
      <c r="L60" s="13">
        <v>3000</v>
      </c>
      <c r="M60" s="13">
        <v>2903.4</v>
      </c>
      <c r="N60" s="17">
        <f t="shared" si="8"/>
        <v>96.78</v>
      </c>
      <c r="O60" s="49" t="s">
        <v>332</v>
      </c>
      <c r="P60" s="111" t="s">
        <v>333</v>
      </c>
      <c r="Q60" s="56" t="s">
        <v>119</v>
      </c>
      <c r="R60" s="56" t="s">
        <v>119</v>
      </c>
      <c r="S60" s="57" t="s">
        <v>39</v>
      </c>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9"/>
      <c r="HW60" s="99"/>
      <c r="HX60" s="99"/>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row>
    <row r="61" spans="1:256" ht="174" customHeight="1">
      <c r="A61" s="96">
        <v>12</v>
      </c>
      <c r="B61" s="11">
        <v>1300083500</v>
      </c>
      <c r="C61" s="11" t="s">
        <v>140</v>
      </c>
      <c r="D61" s="13">
        <f t="shared" si="4"/>
        <v>359150</v>
      </c>
      <c r="E61" s="13">
        <v>358927</v>
      </c>
      <c r="F61" s="14"/>
      <c r="G61" s="13"/>
      <c r="H61" s="13"/>
      <c r="I61" s="14"/>
      <c r="J61" s="13"/>
      <c r="K61" s="13"/>
      <c r="L61" s="26">
        <v>359150</v>
      </c>
      <c r="M61" s="26">
        <v>358927</v>
      </c>
      <c r="N61" s="17">
        <f t="shared" si="8"/>
        <v>99.93790895169148</v>
      </c>
      <c r="O61" s="54"/>
      <c r="P61" s="49" t="s">
        <v>334</v>
      </c>
      <c r="Q61" s="20"/>
      <c r="R61" s="20"/>
      <c r="S61" s="57" t="s">
        <v>142</v>
      </c>
      <c r="T61" s="23"/>
      <c r="U61" s="23"/>
      <c r="V61" s="23"/>
      <c r="W61" s="23"/>
      <c r="X61" s="23"/>
      <c r="Y61" s="23"/>
      <c r="Z61" s="23"/>
      <c r="AA61" s="23"/>
      <c r="AB61" s="23"/>
      <c r="AC61" s="23"/>
      <c r="AD61" s="23"/>
      <c r="AE61" s="23"/>
      <c r="AF61" s="23"/>
      <c r="AG61" s="23"/>
      <c r="AH61" s="23"/>
      <c r="AI61" s="23"/>
      <c r="AJ61" s="23"/>
      <c r="AK61" s="23"/>
      <c r="AL61" s="23"/>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50"/>
      <c r="HW61" s="50"/>
      <c r="HX61" s="50"/>
      <c r="HY61" s="51"/>
      <c r="HZ61" s="51"/>
      <c r="IA61" s="51"/>
      <c r="IB61" s="51"/>
      <c r="IC61" s="51"/>
      <c r="ID61" s="51"/>
      <c r="IE61" s="51"/>
      <c r="IF61" s="51"/>
      <c r="IG61" s="51"/>
      <c r="IH61" s="51"/>
      <c r="II61" s="51"/>
      <c r="IJ61" s="51"/>
      <c r="IK61" s="51"/>
      <c r="IL61" s="51"/>
      <c r="IM61" s="51"/>
      <c r="IN61" s="51"/>
      <c r="IO61" s="51"/>
      <c r="IP61" s="51"/>
      <c r="IQ61" s="51"/>
      <c r="IR61" s="51"/>
      <c r="IS61" s="51"/>
      <c r="IT61" s="51"/>
      <c r="IU61" s="51"/>
      <c r="IV61" s="51"/>
    </row>
    <row r="62" spans="1:256" ht="409.5" customHeight="1">
      <c r="A62" s="101">
        <v>12</v>
      </c>
      <c r="B62" s="11">
        <v>1300083600</v>
      </c>
      <c r="C62" s="11"/>
      <c r="D62" s="13">
        <f t="shared" si="4"/>
        <v>4029582.1</v>
      </c>
      <c r="E62" s="13">
        <v>3627913.26</v>
      </c>
      <c r="F62" s="14"/>
      <c r="G62" s="13"/>
      <c r="H62" s="13"/>
      <c r="I62" s="14"/>
      <c r="J62" s="13"/>
      <c r="K62" s="13"/>
      <c r="L62" s="13">
        <v>4029582.1</v>
      </c>
      <c r="M62" s="13">
        <f>E62</f>
        <v>3627913.26</v>
      </c>
      <c r="N62" s="17">
        <f t="shared" si="8"/>
        <v>90.03199761086887</v>
      </c>
      <c r="O62" s="18" t="s">
        <v>335</v>
      </c>
      <c r="P62" s="112" t="s">
        <v>336</v>
      </c>
      <c r="Q62" s="20" t="s">
        <v>155</v>
      </c>
      <c r="R62" s="21"/>
      <c r="S62" s="57"/>
      <c r="T62" s="23"/>
      <c r="U62" s="23"/>
      <c r="V62" s="23"/>
      <c r="W62" s="23"/>
      <c r="X62" s="23"/>
      <c r="Y62" s="23"/>
      <c r="Z62" s="23"/>
      <c r="AA62" s="23"/>
      <c r="AB62" s="23"/>
      <c r="AC62" s="23"/>
      <c r="AD62" s="23"/>
      <c r="AE62" s="23"/>
      <c r="AF62" s="23"/>
      <c r="AG62" s="23"/>
      <c r="AH62" s="23"/>
      <c r="AI62" s="23"/>
      <c r="AJ62" s="23"/>
      <c r="AK62" s="23"/>
      <c r="AL62" s="23"/>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50"/>
      <c r="HW62" s="50"/>
      <c r="HX62" s="50"/>
      <c r="HY62" s="51"/>
      <c r="HZ62" s="51"/>
      <c r="IA62" s="51"/>
      <c r="IB62" s="51"/>
      <c r="IC62" s="51"/>
      <c r="ID62" s="51"/>
      <c r="IE62" s="51"/>
      <c r="IF62" s="51"/>
      <c r="IG62" s="51"/>
      <c r="IH62" s="51"/>
      <c r="II62" s="51"/>
      <c r="IJ62" s="51"/>
      <c r="IK62" s="51"/>
      <c r="IL62" s="51"/>
      <c r="IM62" s="51"/>
      <c r="IN62" s="51"/>
      <c r="IO62" s="51"/>
      <c r="IP62" s="51"/>
      <c r="IQ62" s="51"/>
      <c r="IR62" s="51"/>
      <c r="IS62" s="51"/>
      <c r="IT62" s="51"/>
      <c r="IU62" s="51"/>
      <c r="IV62" s="51"/>
    </row>
    <row r="63" spans="1:231" s="107" customFormat="1" ht="87.75" customHeight="1">
      <c r="A63" s="24" t="s">
        <v>31</v>
      </c>
      <c r="B63" s="77" t="s">
        <v>147</v>
      </c>
      <c r="C63" s="110" t="s">
        <v>146</v>
      </c>
      <c r="D63" s="13">
        <f t="shared" si="4"/>
        <v>2707500</v>
      </c>
      <c r="E63" s="13">
        <f aca="true" t="shared" si="9" ref="E63:E66">H63+K63+M63</f>
        <v>2423211.16</v>
      </c>
      <c r="F63" s="14"/>
      <c r="G63" s="13"/>
      <c r="H63" s="13"/>
      <c r="I63" s="14"/>
      <c r="J63" s="47"/>
      <c r="K63" s="48"/>
      <c r="L63" s="13">
        <f>635000+2072500</f>
        <v>2707500</v>
      </c>
      <c r="M63" s="14">
        <f>616011.16+1807200</f>
        <v>2423211.16</v>
      </c>
      <c r="N63" s="17">
        <f t="shared" si="8"/>
        <v>89.49995050784857</v>
      </c>
      <c r="O63" s="35" t="s">
        <v>337</v>
      </c>
      <c r="P63" s="49"/>
      <c r="Q63" s="56"/>
      <c r="R63" s="18"/>
      <c r="S63" s="57"/>
      <c r="T63" s="106"/>
      <c r="U63" s="106"/>
      <c r="V63" s="106"/>
      <c r="W63" s="106"/>
      <c r="X63" s="106"/>
      <c r="Y63" s="106"/>
      <c r="Z63" s="106"/>
      <c r="AA63" s="106"/>
      <c r="AB63" s="106"/>
      <c r="AC63" s="106"/>
      <c r="AD63" s="106"/>
      <c r="AE63" s="106"/>
      <c r="AF63" s="106"/>
      <c r="AG63" s="106"/>
      <c r="AH63" s="106"/>
      <c r="AI63" s="106"/>
      <c r="AJ63" s="106"/>
      <c r="AK63" s="106"/>
      <c r="AL63" s="106"/>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9"/>
      <c r="HW63" s="109"/>
    </row>
    <row r="64" spans="1:231" s="107" customFormat="1" ht="87.75" customHeight="1">
      <c r="A64" s="24"/>
      <c r="B64" s="113" t="s">
        <v>148</v>
      </c>
      <c r="C64" s="110" t="s">
        <v>146</v>
      </c>
      <c r="D64" s="13">
        <f t="shared" si="4"/>
        <v>250000</v>
      </c>
      <c r="E64" s="13">
        <f t="shared" si="9"/>
        <v>250000</v>
      </c>
      <c r="F64" s="14"/>
      <c r="G64" s="13"/>
      <c r="H64" s="13"/>
      <c r="I64" s="14" t="s">
        <v>149</v>
      </c>
      <c r="J64" s="13">
        <v>200000</v>
      </c>
      <c r="K64" s="13">
        <v>200000</v>
      </c>
      <c r="L64" s="13">
        <v>50000</v>
      </c>
      <c r="M64" s="13">
        <v>50000</v>
      </c>
      <c r="N64" s="17">
        <f t="shared" si="8"/>
        <v>100</v>
      </c>
      <c r="O64" s="49"/>
      <c r="P64" s="49"/>
      <c r="Q64" s="56"/>
      <c r="R64" s="18"/>
      <c r="S64" s="57"/>
      <c r="T64" s="106"/>
      <c r="U64" s="106"/>
      <c r="V64" s="106"/>
      <c r="W64" s="106"/>
      <c r="X64" s="106"/>
      <c r="Y64" s="106"/>
      <c r="Z64" s="106"/>
      <c r="AA64" s="106"/>
      <c r="AB64" s="106"/>
      <c r="AC64" s="106"/>
      <c r="AD64" s="106"/>
      <c r="AE64" s="106"/>
      <c r="AF64" s="106"/>
      <c r="AG64" s="106"/>
      <c r="AH64" s="106"/>
      <c r="AI64" s="106"/>
      <c r="AJ64" s="106"/>
      <c r="AK64" s="106"/>
      <c r="AL64" s="106"/>
      <c r="GU64" s="108"/>
      <c r="GV64" s="108"/>
      <c r="GW64" s="108"/>
      <c r="GX64" s="108"/>
      <c r="GY64" s="108"/>
      <c r="GZ64" s="108"/>
      <c r="HA64" s="108"/>
      <c r="HB64" s="108"/>
      <c r="HC64" s="108"/>
      <c r="HD64" s="108"/>
      <c r="HE64" s="108"/>
      <c r="HF64" s="108"/>
      <c r="HG64" s="108"/>
      <c r="HH64" s="108"/>
      <c r="HI64" s="108"/>
      <c r="HJ64" s="108"/>
      <c r="HK64" s="108"/>
      <c r="HL64" s="108"/>
      <c r="HM64" s="108"/>
      <c r="HN64" s="108"/>
      <c r="HO64" s="108"/>
      <c r="HP64" s="108"/>
      <c r="HQ64" s="108"/>
      <c r="HR64" s="108"/>
      <c r="HS64" s="108"/>
      <c r="HT64" s="108"/>
      <c r="HU64" s="108"/>
      <c r="HV64" s="109"/>
      <c r="HW64" s="109"/>
    </row>
    <row r="65" spans="1:231" ht="93.75" customHeight="1">
      <c r="A65" s="101">
        <v>14</v>
      </c>
      <c r="B65" s="24" t="s">
        <v>150</v>
      </c>
      <c r="C65" s="57" t="s">
        <v>151</v>
      </c>
      <c r="D65" s="13">
        <f t="shared" si="4"/>
        <v>25000</v>
      </c>
      <c r="E65" s="13">
        <f t="shared" si="9"/>
        <v>25000</v>
      </c>
      <c r="F65" s="14"/>
      <c r="G65" s="13"/>
      <c r="H65" s="13"/>
      <c r="I65" s="14"/>
      <c r="J65" s="47"/>
      <c r="K65" s="48"/>
      <c r="L65" s="13">
        <v>25000</v>
      </c>
      <c r="M65" s="14">
        <v>25000</v>
      </c>
      <c r="N65" s="17">
        <f t="shared" si="8"/>
        <v>100</v>
      </c>
      <c r="O65" s="49"/>
      <c r="P65" s="49" t="s">
        <v>119</v>
      </c>
      <c r="Q65" s="18" t="s">
        <v>119</v>
      </c>
      <c r="R65" s="18" t="s">
        <v>119</v>
      </c>
      <c r="S65" s="38"/>
      <c r="T65" s="23"/>
      <c r="U65" s="23"/>
      <c r="V65" s="23"/>
      <c r="W65" s="23"/>
      <c r="X65" s="23"/>
      <c r="Y65" s="23"/>
      <c r="Z65" s="23"/>
      <c r="AA65" s="23"/>
      <c r="AB65" s="23"/>
      <c r="AC65" s="23"/>
      <c r="AD65" s="23"/>
      <c r="AE65" s="23"/>
      <c r="AF65" s="23"/>
      <c r="AG65" s="23"/>
      <c r="AH65" s="23"/>
      <c r="AI65" s="23"/>
      <c r="AJ65" s="23"/>
      <c r="AK65" s="23"/>
      <c r="AL65" s="23"/>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50"/>
      <c r="HW65" s="50"/>
    </row>
    <row r="66" spans="1:38" ht="110.25" customHeight="1">
      <c r="A66" s="101"/>
      <c r="B66" s="11">
        <v>1520081700</v>
      </c>
      <c r="C66" s="57"/>
      <c r="D66" s="13">
        <f t="shared" si="4"/>
        <v>20000</v>
      </c>
      <c r="E66" s="13">
        <f t="shared" si="9"/>
        <v>0</v>
      </c>
      <c r="F66" s="14"/>
      <c r="G66" s="13"/>
      <c r="H66" s="13"/>
      <c r="I66" s="14"/>
      <c r="J66" s="13"/>
      <c r="K66" s="13"/>
      <c r="L66" s="13">
        <v>20000</v>
      </c>
      <c r="M66" s="13">
        <v>0</v>
      </c>
      <c r="N66" s="17">
        <f t="shared" si="8"/>
        <v>0</v>
      </c>
      <c r="O66" s="49" t="s">
        <v>338</v>
      </c>
      <c r="P66" s="49" t="s">
        <v>119</v>
      </c>
      <c r="Q66" s="18" t="s">
        <v>119</v>
      </c>
      <c r="R66" s="18" t="s">
        <v>119</v>
      </c>
      <c r="S66" s="58" t="s">
        <v>120</v>
      </c>
      <c r="T66" s="23"/>
      <c r="U66" s="23"/>
      <c r="V66" s="23"/>
      <c r="W66" s="23"/>
      <c r="X66" s="23"/>
      <c r="Y66" s="23"/>
      <c r="Z66" s="23"/>
      <c r="AA66" s="23"/>
      <c r="AB66" s="23"/>
      <c r="AC66" s="23"/>
      <c r="AD66" s="23"/>
      <c r="AE66" s="23"/>
      <c r="AF66" s="23"/>
      <c r="AG66" s="23"/>
      <c r="AH66" s="23"/>
      <c r="AI66" s="23"/>
      <c r="AJ66" s="23"/>
      <c r="AK66" s="23"/>
      <c r="AL66" s="23"/>
    </row>
    <row r="67" spans="1:231" ht="61.5" customHeight="1">
      <c r="A67" s="101">
        <v>15</v>
      </c>
      <c r="B67" s="11">
        <v>1630051180</v>
      </c>
      <c r="C67" s="11" t="s">
        <v>153</v>
      </c>
      <c r="D67" s="114">
        <v>1180565.4</v>
      </c>
      <c r="E67" s="114">
        <v>1180565.4</v>
      </c>
      <c r="F67" s="15"/>
      <c r="G67" s="16"/>
      <c r="H67" s="16"/>
      <c r="I67" s="115" t="s">
        <v>154</v>
      </c>
      <c r="J67" s="114">
        <v>1180565.4</v>
      </c>
      <c r="K67" s="114">
        <v>1180565.4</v>
      </c>
      <c r="L67" s="16"/>
      <c r="M67" s="16"/>
      <c r="N67" s="116">
        <f t="shared" si="8"/>
        <v>100</v>
      </c>
      <c r="O67" s="49"/>
      <c r="P67" s="49" t="s">
        <v>119</v>
      </c>
      <c r="Q67" s="18" t="s">
        <v>119</v>
      </c>
      <c r="R67" s="18" t="s">
        <v>119</v>
      </c>
      <c r="S67" s="59" t="s">
        <v>156</v>
      </c>
      <c r="T67" s="23"/>
      <c r="U67" s="23"/>
      <c r="V67" s="23"/>
      <c r="W67" s="23"/>
      <c r="X67" s="23"/>
      <c r="Y67" s="23"/>
      <c r="Z67" s="23"/>
      <c r="AA67" s="23"/>
      <c r="AB67" s="23"/>
      <c r="AC67" s="23"/>
      <c r="AD67" s="23"/>
      <c r="AE67" s="23"/>
      <c r="AF67" s="23"/>
      <c r="AG67" s="23"/>
      <c r="AH67" s="23"/>
      <c r="AI67" s="23"/>
      <c r="AJ67" s="23"/>
      <c r="AK67" s="23"/>
      <c r="AL67" s="23"/>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50"/>
      <c r="HW67" s="50"/>
    </row>
    <row r="68" spans="1:231" ht="57" customHeight="1">
      <c r="A68" s="101"/>
      <c r="B68" s="11">
        <v>1630078793</v>
      </c>
      <c r="C68" s="11"/>
      <c r="D68" s="114">
        <v>630000</v>
      </c>
      <c r="E68" s="114">
        <v>630000</v>
      </c>
      <c r="F68" s="15"/>
      <c r="G68" s="16"/>
      <c r="H68" s="16"/>
      <c r="I68" s="115"/>
      <c r="J68" s="114">
        <v>630000</v>
      </c>
      <c r="K68" s="114">
        <v>630000</v>
      </c>
      <c r="L68" s="16"/>
      <c r="M68" s="16"/>
      <c r="N68" s="116">
        <f t="shared" si="8"/>
        <v>100</v>
      </c>
      <c r="O68" s="49"/>
      <c r="P68" s="49" t="s">
        <v>119</v>
      </c>
      <c r="Q68" s="18" t="s">
        <v>119</v>
      </c>
      <c r="R68" s="18" t="s">
        <v>119</v>
      </c>
      <c r="S68" s="59"/>
      <c r="T68" s="23"/>
      <c r="U68" s="23"/>
      <c r="V68" s="23"/>
      <c r="W68" s="23"/>
      <c r="X68" s="23"/>
      <c r="Y68" s="23"/>
      <c r="Z68" s="23"/>
      <c r="AA68" s="23"/>
      <c r="AB68" s="23"/>
      <c r="AC68" s="23"/>
      <c r="AD68" s="23"/>
      <c r="AE68" s="23"/>
      <c r="AF68" s="23"/>
      <c r="AG68" s="23"/>
      <c r="AH68" s="23"/>
      <c r="AI68" s="23"/>
      <c r="AJ68" s="23"/>
      <c r="AK68" s="23"/>
      <c r="AL68" s="23"/>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50"/>
      <c r="HW68" s="50"/>
    </row>
    <row r="69" spans="1:231" ht="66.75" customHeight="1">
      <c r="A69" s="101"/>
      <c r="B69" s="11">
        <v>1640078010</v>
      </c>
      <c r="C69" s="11"/>
      <c r="D69" s="117" t="s">
        <v>339</v>
      </c>
      <c r="E69" s="114">
        <v>7804012.9</v>
      </c>
      <c r="F69" s="15"/>
      <c r="G69" s="16"/>
      <c r="H69" s="16"/>
      <c r="I69" s="115"/>
      <c r="J69" s="114">
        <v>7804012.9</v>
      </c>
      <c r="K69" s="114">
        <v>7804012.9</v>
      </c>
      <c r="L69" s="16"/>
      <c r="M69" s="16"/>
      <c r="N69" s="116" t="e">
        <f t="shared" si="8"/>
        <v>#VALUE!</v>
      </c>
      <c r="O69" s="49"/>
      <c r="P69" s="49" t="s">
        <v>119</v>
      </c>
      <c r="Q69" s="18" t="s">
        <v>119</v>
      </c>
      <c r="R69" s="18" t="s">
        <v>119</v>
      </c>
      <c r="S69" s="59"/>
      <c r="T69" s="23"/>
      <c r="U69" s="23"/>
      <c r="V69" s="23"/>
      <c r="W69" s="23"/>
      <c r="X69" s="23"/>
      <c r="Y69" s="23"/>
      <c r="Z69" s="23"/>
      <c r="AA69" s="23"/>
      <c r="AB69" s="23"/>
      <c r="AC69" s="23"/>
      <c r="AD69" s="23"/>
      <c r="AE69" s="23"/>
      <c r="AF69" s="23"/>
      <c r="AG69" s="23"/>
      <c r="AH69" s="23"/>
      <c r="AI69" s="23"/>
      <c r="AJ69" s="23"/>
      <c r="AK69" s="23"/>
      <c r="AL69" s="23"/>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50"/>
      <c r="HW69" s="50"/>
    </row>
    <row r="70" spans="1:231" ht="53.25" customHeight="1">
      <c r="A70" s="101"/>
      <c r="B70" s="11">
        <v>1620081750</v>
      </c>
      <c r="C70" s="11"/>
      <c r="D70" s="114">
        <v>3640383.28</v>
      </c>
      <c r="E70" s="114">
        <v>2474787.69</v>
      </c>
      <c r="F70" s="15"/>
      <c r="G70" s="16"/>
      <c r="H70" s="16"/>
      <c r="I70" s="15"/>
      <c r="J70" s="16"/>
      <c r="K70" s="16"/>
      <c r="L70" s="114">
        <v>3640383.28</v>
      </c>
      <c r="M70" s="114">
        <v>2474787.69</v>
      </c>
      <c r="N70" s="116">
        <f t="shared" si="8"/>
        <v>67.98151457282817</v>
      </c>
      <c r="O70" s="118" t="s">
        <v>340</v>
      </c>
      <c r="P70" s="49" t="s">
        <v>119</v>
      </c>
      <c r="Q70" s="18" t="s">
        <v>119</v>
      </c>
      <c r="R70" s="18" t="s">
        <v>119</v>
      </c>
      <c r="S70" s="59"/>
      <c r="T70" s="23"/>
      <c r="U70" s="23"/>
      <c r="V70" s="23"/>
      <c r="W70" s="23"/>
      <c r="X70" s="23"/>
      <c r="Y70" s="23"/>
      <c r="Z70" s="23"/>
      <c r="AA70" s="23"/>
      <c r="AB70" s="23"/>
      <c r="AC70" s="23"/>
      <c r="AD70" s="23"/>
      <c r="AE70" s="23"/>
      <c r="AF70" s="23"/>
      <c r="AG70" s="23"/>
      <c r="AH70" s="23"/>
      <c r="AI70" s="23"/>
      <c r="AJ70" s="23"/>
      <c r="AK70" s="23"/>
      <c r="AL70" s="23"/>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50"/>
      <c r="HW70" s="50"/>
    </row>
    <row r="71" spans="1:231" ht="24" customHeight="1">
      <c r="A71" s="101"/>
      <c r="B71" s="11">
        <v>1630088100</v>
      </c>
      <c r="C71" s="11"/>
      <c r="D71" s="114">
        <v>50590913.02</v>
      </c>
      <c r="E71" s="114">
        <v>50590913.02</v>
      </c>
      <c r="F71" s="15"/>
      <c r="G71" s="16"/>
      <c r="H71" s="16"/>
      <c r="I71" s="15"/>
      <c r="J71" s="16"/>
      <c r="K71" s="16"/>
      <c r="L71" s="114">
        <v>50590913.02</v>
      </c>
      <c r="M71" s="114">
        <v>50590913.02</v>
      </c>
      <c r="N71" s="116">
        <f t="shared" si="8"/>
        <v>100</v>
      </c>
      <c r="O71" s="49"/>
      <c r="P71" s="49" t="s">
        <v>119</v>
      </c>
      <c r="Q71" s="18" t="s">
        <v>119</v>
      </c>
      <c r="R71" s="18" t="s">
        <v>119</v>
      </c>
      <c r="S71" s="59"/>
      <c r="T71" s="23"/>
      <c r="U71" s="23"/>
      <c r="V71" s="23"/>
      <c r="W71" s="23"/>
      <c r="X71" s="23"/>
      <c r="Y71" s="23"/>
      <c r="Z71" s="23"/>
      <c r="AA71" s="23"/>
      <c r="AB71" s="23"/>
      <c r="AC71" s="23"/>
      <c r="AD71" s="23"/>
      <c r="AE71" s="23"/>
      <c r="AF71" s="23"/>
      <c r="AG71" s="23"/>
      <c r="AH71" s="23"/>
      <c r="AI71" s="23"/>
      <c r="AJ71" s="23"/>
      <c r="AK71" s="23"/>
      <c r="AL71" s="23"/>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28"/>
      <c r="HV71" s="50"/>
      <c r="HW71" s="50"/>
    </row>
    <row r="72" spans="1:231" ht="27.75" customHeight="1">
      <c r="A72" s="101"/>
      <c r="B72" s="11">
        <v>1630088400</v>
      </c>
      <c r="C72" s="11"/>
      <c r="D72" s="114">
        <v>354244.36</v>
      </c>
      <c r="E72" s="114">
        <v>354244.36</v>
      </c>
      <c r="F72" s="15"/>
      <c r="G72" s="16"/>
      <c r="H72" s="16"/>
      <c r="I72" s="15"/>
      <c r="J72" s="16"/>
      <c r="K72" s="16"/>
      <c r="L72" s="114">
        <v>354244.36</v>
      </c>
      <c r="M72" s="114">
        <v>354244.36</v>
      </c>
      <c r="N72" s="116">
        <f t="shared" si="8"/>
        <v>100</v>
      </c>
      <c r="O72" s="49"/>
      <c r="P72" s="119" t="s">
        <v>155</v>
      </c>
      <c r="Q72" s="18" t="s">
        <v>119</v>
      </c>
      <c r="R72" s="18" t="s">
        <v>119</v>
      </c>
      <c r="S72" s="59"/>
      <c r="T72" s="23"/>
      <c r="U72" s="23"/>
      <c r="V72" s="23"/>
      <c r="W72" s="23"/>
      <c r="X72" s="23"/>
      <c r="Y72" s="23"/>
      <c r="Z72" s="23"/>
      <c r="AA72" s="23"/>
      <c r="AB72" s="23"/>
      <c r="AC72" s="23"/>
      <c r="AD72" s="23"/>
      <c r="AE72" s="23"/>
      <c r="AF72" s="23"/>
      <c r="AG72" s="23"/>
      <c r="AH72" s="23"/>
      <c r="AI72" s="23"/>
      <c r="AJ72" s="23"/>
      <c r="AK72" s="23"/>
      <c r="AL72" s="23"/>
      <c r="GU72" s="28"/>
      <c r="GV72" s="28"/>
      <c r="GW72" s="28"/>
      <c r="GX72" s="28"/>
      <c r="GY72" s="28"/>
      <c r="GZ72" s="28"/>
      <c r="HA72" s="28"/>
      <c r="HB72" s="28"/>
      <c r="HC72" s="28"/>
      <c r="HD72" s="28"/>
      <c r="HE72" s="28"/>
      <c r="HF72" s="28"/>
      <c r="HG72" s="28"/>
      <c r="HH72" s="28"/>
      <c r="HI72" s="28"/>
      <c r="HJ72" s="28"/>
      <c r="HK72" s="28"/>
      <c r="HL72" s="28"/>
      <c r="HM72" s="28"/>
      <c r="HN72" s="28"/>
      <c r="HO72" s="28"/>
      <c r="HP72" s="28"/>
      <c r="HQ72" s="28"/>
      <c r="HR72" s="28"/>
      <c r="HS72" s="28"/>
      <c r="HT72" s="28"/>
      <c r="HU72" s="28"/>
      <c r="HV72" s="50"/>
      <c r="HW72" s="50"/>
    </row>
    <row r="73" spans="1:231" ht="27.75" customHeight="1">
      <c r="A73" s="101"/>
      <c r="B73" s="11">
        <v>1630088030</v>
      </c>
      <c r="C73" s="11"/>
      <c r="D73" s="114">
        <v>1396000</v>
      </c>
      <c r="E73" s="114">
        <v>1396000</v>
      </c>
      <c r="F73" s="15"/>
      <c r="G73" s="16"/>
      <c r="H73" s="16"/>
      <c r="I73" s="15"/>
      <c r="J73" s="16"/>
      <c r="K73" s="16"/>
      <c r="L73" s="114">
        <v>1396000</v>
      </c>
      <c r="M73" s="114">
        <v>1396000</v>
      </c>
      <c r="N73" s="116">
        <f t="shared" si="8"/>
        <v>100</v>
      </c>
      <c r="O73" s="49"/>
      <c r="P73" s="119" t="s">
        <v>155</v>
      </c>
      <c r="Q73" s="18" t="s">
        <v>119</v>
      </c>
      <c r="R73" s="18" t="s">
        <v>119</v>
      </c>
      <c r="S73" s="59"/>
      <c r="T73" s="23"/>
      <c r="U73" s="23"/>
      <c r="V73" s="23"/>
      <c r="W73" s="23"/>
      <c r="X73" s="23"/>
      <c r="Y73" s="23"/>
      <c r="Z73" s="23"/>
      <c r="AA73" s="23"/>
      <c r="AB73" s="23"/>
      <c r="AC73" s="23"/>
      <c r="AD73" s="23"/>
      <c r="AE73" s="23"/>
      <c r="AF73" s="23"/>
      <c r="AG73" s="23"/>
      <c r="AH73" s="23"/>
      <c r="AI73" s="23"/>
      <c r="AJ73" s="23"/>
      <c r="AK73" s="23"/>
      <c r="AL73" s="23"/>
      <c r="GU73" s="28"/>
      <c r="GV73" s="28"/>
      <c r="GW73" s="28"/>
      <c r="GX73" s="28"/>
      <c r="GY73" s="28"/>
      <c r="GZ73" s="28"/>
      <c r="HA73" s="28"/>
      <c r="HB73" s="28"/>
      <c r="HC73" s="28"/>
      <c r="HD73" s="28"/>
      <c r="HE73" s="28"/>
      <c r="HF73" s="28"/>
      <c r="HG73" s="28"/>
      <c r="HH73" s="28"/>
      <c r="HI73" s="28"/>
      <c r="HJ73" s="28"/>
      <c r="HK73" s="28"/>
      <c r="HL73" s="28"/>
      <c r="HM73" s="28"/>
      <c r="HN73" s="28"/>
      <c r="HO73" s="28"/>
      <c r="HP73" s="28"/>
      <c r="HQ73" s="28"/>
      <c r="HR73" s="28"/>
      <c r="HS73" s="28"/>
      <c r="HT73" s="28"/>
      <c r="HU73" s="28"/>
      <c r="HV73" s="50"/>
      <c r="HW73" s="50"/>
    </row>
    <row r="74" spans="1:231" ht="27.75" customHeight="1">
      <c r="A74" s="101"/>
      <c r="B74" s="11">
        <v>1640088010</v>
      </c>
      <c r="C74" s="11"/>
      <c r="D74" s="114">
        <v>8103858.55</v>
      </c>
      <c r="E74" s="114">
        <v>8103858.55</v>
      </c>
      <c r="F74" s="115"/>
      <c r="G74" s="114"/>
      <c r="H74" s="114"/>
      <c r="I74" s="115"/>
      <c r="J74" s="114"/>
      <c r="K74" s="114"/>
      <c r="L74" s="114">
        <v>8103858.55</v>
      </c>
      <c r="M74" s="114">
        <v>8103858.55</v>
      </c>
      <c r="N74" s="116">
        <f t="shared" si="8"/>
        <v>100</v>
      </c>
      <c r="O74" s="49"/>
      <c r="P74" s="49" t="s">
        <v>119</v>
      </c>
      <c r="Q74" s="18" t="s">
        <v>119</v>
      </c>
      <c r="R74" s="18" t="s">
        <v>119</v>
      </c>
      <c r="S74" s="59"/>
      <c r="T74" s="23"/>
      <c r="U74" s="23"/>
      <c r="V74" s="23"/>
      <c r="W74" s="23"/>
      <c r="X74" s="23"/>
      <c r="Y74" s="23"/>
      <c r="Z74" s="23"/>
      <c r="AA74" s="23"/>
      <c r="AB74" s="23"/>
      <c r="AC74" s="23"/>
      <c r="AD74" s="23"/>
      <c r="AE74" s="23"/>
      <c r="AF74" s="23"/>
      <c r="AG74" s="23"/>
      <c r="AH74" s="23"/>
      <c r="AI74" s="23"/>
      <c r="AJ74" s="23"/>
      <c r="AK74" s="23"/>
      <c r="AL74" s="23"/>
      <c r="GU74" s="28"/>
      <c r="GV74" s="28"/>
      <c r="GW74" s="28"/>
      <c r="GX74" s="28"/>
      <c r="GY74" s="28"/>
      <c r="GZ74" s="28"/>
      <c r="HA74" s="28"/>
      <c r="HB74" s="28"/>
      <c r="HC74" s="28"/>
      <c r="HD74" s="28"/>
      <c r="HE74" s="28"/>
      <c r="HF74" s="28"/>
      <c r="HG74" s="28"/>
      <c r="HH74" s="28"/>
      <c r="HI74" s="28"/>
      <c r="HJ74" s="28"/>
      <c r="HK74" s="28"/>
      <c r="HL74" s="28"/>
      <c r="HM74" s="28"/>
      <c r="HN74" s="28"/>
      <c r="HO74" s="28"/>
      <c r="HP74" s="28"/>
      <c r="HQ74" s="28"/>
      <c r="HR74" s="28"/>
      <c r="HS74" s="28"/>
      <c r="HT74" s="28"/>
      <c r="HU74" s="28"/>
      <c r="HV74" s="50"/>
      <c r="HW74" s="50"/>
    </row>
    <row r="75" spans="1:228" ht="73.5" customHeight="1">
      <c r="A75" s="101">
        <v>16</v>
      </c>
      <c r="B75" s="11">
        <v>1710083100</v>
      </c>
      <c r="C75" s="11" t="s">
        <v>157</v>
      </c>
      <c r="D75" s="13">
        <v>10251173</v>
      </c>
      <c r="E75" s="13">
        <v>10008727.17</v>
      </c>
      <c r="F75" s="15"/>
      <c r="G75" s="16"/>
      <c r="H75" s="16"/>
      <c r="I75" s="15"/>
      <c r="J75" s="62"/>
      <c r="K75" s="68"/>
      <c r="L75" s="13">
        <v>10251173</v>
      </c>
      <c r="M75" s="13">
        <v>10008727.17</v>
      </c>
      <c r="N75" s="17">
        <f t="shared" si="8"/>
        <v>97.63494548379975</v>
      </c>
      <c r="O75" s="103"/>
      <c r="P75" s="21"/>
      <c r="Q75" s="21"/>
      <c r="R75" s="21"/>
      <c r="S75" s="38" t="s">
        <v>158</v>
      </c>
      <c r="T75" s="23"/>
      <c r="U75" s="23"/>
      <c r="V75" s="23"/>
      <c r="W75" s="23"/>
      <c r="X75" s="23"/>
      <c r="Y75" s="23"/>
      <c r="Z75" s="23"/>
      <c r="AA75" s="23"/>
      <c r="AB75" s="23"/>
      <c r="AC75" s="23"/>
      <c r="AD75" s="23"/>
      <c r="AE75" s="23"/>
      <c r="AF75" s="23"/>
      <c r="AG75" s="23"/>
      <c r="AH75" s="23"/>
      <c r="AI75" s="23"/>
      <c r="AJ75" s="23"/>
      <c r="AK75" s="23"/>
      <c r="AL75" s="23"/>
      <c r="GU75" s="28"/>
      <c r="GV75" s="28"/>
      <c r="GW75" s="28"/>
      <c r="GX75" s="28"/>
      <c r="GY75" s="28"/>
      <c r="GZ75" s="28"/>
      <c r="HA75" s="28"/>
      <c r="HB75" s="28"/>
      <c r="HC75" s="28"/>
      <c r="HD75" s="28"/>
      <c r="HE75" s="28"/>
      <c r="HF75" s="28"/>
      <c r="HG75" s="28"/>
      <c r="HH75" s="28"/>
      <c r="HI75" s="28"/>
      <c r="HJ75" s="28"/>
      <c r="HK75" s="28"/>
      <c r="HL75" s="28"/>
      <c r="HM75" s="28"/>
      <c r="HN75" s="28"/>
      <c r="HO75" s="28"/>
      <c r="HP75" s="28"/>
      <c r="HQ75" s="28"/>
      <c r="HR75" s="28"/>
      <c r="HS75" s="28"/>
      <c r="HT75" s="28"/>
    </row>
    <row r="76" spans="1:228" ht="27.75" customHeight="1">
      <c r="A76" s="101"/>
      <c r="B76" s="11">
        <v>1710083120</v>
      </c>
      <c r="C76" s="11"/>
      <c r="D76" s="13">
        <v>758613.27</v>
      </c>
      <c r="E76" s="13">
        <v>755735</v>
      </c>
      <c r="F76" s="15"/>
      <c r="G76" s="16"/>
      <c r="H76" s="16"/>
      <c r="I76" s="15"/>
      <c r="J76" s="62"/>
      <c r="K76" s="62"/>
      <c r="L76" s="13">
        <v>758613.27</v>
      </c>
      <c r="M76" s="13">
        <v>755735</v>
      </c>
      <c r="N76" s="17">
        <f t="shared" si="8"/>
        <v>99.62058797099608</v>
      </c>
      <c r="O76" s="103"/>
      <c r="P76" s="21"/>
      <c r="Q76" s="21"/>
      <c r="R76" s="21"/>
      <c r="S76" s="38"/>
      <c r="T76" s="23"/>
      <c r="U76" s="23"/>
      <c r="V76" s="23"/>
      <c r="W76" s="23"/>
      <c r="X76" s="23"/>
      <c r="Y76" s="23"/>
      <c r="Z76" s="23"/>
      <c r="AA76" s="23"/>
      <c r="AB76" s="23"/>
      <c r="AC76" s="23"/>
      <c r="AD76" s="23"/>
      <c r="AE76" s="23"/>
      <c r="AF76" s="23"/>
      <c r="AG76" s="23"/>
      <c r="AH76" s="23"/>
      <c r="AI76" s="23"/>
      <c r="AJ76" s="23"/>
      <c r="AK76" s="23"/>
      <c r="AL76" s="23"/>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row>
    <row r="77" spans="1:228" ht="68.25" customHeight="1">
      <c r="A77" s="101"/>
      <c r="B77" s="120" t="s">
        <v>159</v>
      </c>
      <c r="C77" s="11"/>
      <c r="D77" s="13">
        <f aca="true" t="shared" si="10" ref="D77:D79">G77+J77+L77</f>
        <v>25473432</v>
      </c>
      <c r="E77" s="13">
        <v>18100000</v>
      </c>
      <c r="F77" s="15"/>
      <c r="G77" s="16"/>
      <c r="H77" s="16"/>
      <c r="I77" s="14" t="s">
        <v>160</v>
      </c>
      <c r="J77" s="47">
        <v>22671300</v>
      </c>
      <c r="K77" s="47">
        <v>16108961.29</v>
      </c>
      <c r="L77" s="14">
        <v>2802132</v>
      </c>
      <c r="M77" s="121">
        <v>1991038.71</v>
      </c>
      <c r="N77" s="17">
        <f t="shared" si="8"/>
        <v>71.05442250576994</v>
      </c>
      <c r="O77" s="119" t="s">
        <v>341</v>
      </c>
      <c r="P77" s="21"/>
      <c r="Q77" s="21"/>
      <c r="R77" s="21"/>
      <c r="S77" s="38"/>
      <c r="T77" s="23"/>
      <c r="U77" s="23"/>
      <c r="V77" s="23"/>
      <c r="W77" s="23"/>
      <c r="X77" s="23"/>
      <c r="Y77" s="23"/>
      <c r="Z77" s="23"/>
      <c r="AA77" s="23"/>
      <c r="AB77" s="23"/>
      <c r="AC77" s="23"/>
      <c r="AD77" s="23"/>
      <c r="AE77" s="23"/>
      <c r="AF77" s="23"/>
      <c r="AG77" s="23"/>
      <c r="AH77" s="23"/>
      <c r="AI77" s="23"/>
      <c r="AJ77" s="23"/>
      <c r="AK77" s="23"/>
      <c r="AL77" s="23"/>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row>
    <row r="78" spans="1:228" ht="75" customHeight="1">
      <c r="A78" s="101"/>
      <c r="B78" s="11" t="s">
        <v>161</v>
      </c>
      <c r="C78" s="11"/>
      <c r="D78" s="13">
        <f t="shared" si="10"/>
        <v>5725000</v>
      </c>
      <c r="E78" s="13">
        <v>5725000</v>
      </c>
      <c r="F78" s="15"/>
      <c r="G78" s="16"/>
      <c r="H78" s="16"/>
      <c r="I78" s="14" t="s">
        <v>160</v>
      </c>
      <c r="J78" s="13">
        <v>5438750</v>
      </c>
      <c r="K78" s="13">
        <v>5438750</v>
      </c>
      <c r="L78" s="14">
        <v>286250</v>
      </c>
      <c r="M78" s="14">
        <v>286250</v>
      </c>
      <c r="N78" s="17">
        <f t="shared" si="8"/>
        <v>100</v>
      </c>
      <c r="O78" s="103"/>
      <c r="P78" s="21"/>
      <c r="Q78" s="21"/>
      <c r="R78" s="21"/>
      <c r="S78" s="38"/>
      <c r="T78" s="23"/>
      <c r="U78" s="23"/>
      <c r="V78" s="23"/>
      <c r="W78" s="23"/>
      <c r="X78" s="23"/>
      <c r="Y78" s="23"/>
      <c r="Z78" s="23"/>
      <c r="AA78" s="23"/>
      <c r="AB78" s="23"/>
      <c r="AC78" s="23"/>
      <c r="AD78" s="23"/>
      <c r="AE78" s="23"/>
      <c r="AF78" s="23"/>
      <c r="AG78" s="23"/>
      <c r="AH78" s="23"/>
      <c r="AI78" s="23"/>
      <c r="AJ78" s="23"/>
      <c r="AK78" s="23"/>
      <c r="AL78" s="23"/>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row>
    <row r="79" spans="1:228" ht="75" customHeight="1">
      <c r="A79" s="101"/>
      <c r="B79" s="11" t="s">
        <v>162</v>
      </c>
      <c r="C79" s="11"/>
      <c r="D79" s="13">
        <f t="shared" si="10"/>
        <v>265092</v>
      </c>
      <c r="E79" s="13">
        <v>265092</v>
      </c>
      <c r="F79" s="15"/>
      <c r="G79" s="16"/>
      <c r="H79" s="16"/>
      <c r="I79" s="14" t="s">
        <v>160</v>
      </c>
      <c r="J79" s="13">
        <v>210000</v>
      </c>
      <c r="K79" s="13">
        <v>210000</v>
      </c>
      <c r="L79" s="14">
        <v>55092</v>
      </c>
      <c r="M79" s="14">
        <v>55092</v>
      </c>
      <c r="N79" s="17">
        <f t="shared" si="8"/>
        <v>100</v>
      </c>
      <c r="O79" s="103"/>
      <c r="P79" s="21"/>
      <c r="Q79" s="21"/>
      <c r="R79" s="21"/>
      <c r="S79" s="38"/>
      <c r="T79" s="23"/>
      <c r="U79" s="23"/>
      <c r="V79" s="23"/>
      <c r="W79" s="23"/>
      <c r="X79" s="23"/>
      <c r="Y79" s="23"/>
      <c r="Z79" s="23"/>
      <c r="AA79" s="23"/>
      <c r="AB79" s="23"/>
      <c r="AC79" s="23"/>
      <c r="AD79" s="23"/>
      <c r="AE79" s="23"/>
      <c r="AF79" s="23"/>
      <c r="AG79" s="23"/>
      <c r="AH79" s="23"/>
      <c r="AI79" s="23"/>
      <c r="AJ79" s="23"/>
      <c r="AK79" s="23"/>
      <c r="AL79" s="23"/>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row>
    <row r="80" spans="1:228" ht="75" customHeight="1">
      <c r="A80" s="101"/>
      <c r="B80" s="11">
        <v>1720080700</v>
      </c>
      <c r="C80" s="11"/>
      <c r="D80" s="13">
        <v>2910000</v>
      </c>
      <c r="E80" s="13">
        <v>1615687.44</v>
      </c>
      <c r="F80" s="15"/>
      <c r="G80" s="16"/>
      <c r="H80" s="16"/>
      <c r="I80" s="15"/>
      <c r="J80" s="62"/>
      <c r="K80" s="62"/>
      <c r="L80" s="13">
        <v>2910000</v>
      </c>
      <c r="M80" s="13">
        <v>1615687.44</v>
      </c>
      <c r="N80" s="17">
        <f t="shared" si="8"/>
        <v>55.52190515463917</v>
      </c>
      <c r="O80" s="119" t="s">
        <v>342</v>
      </c>
      <c r="P80" s="21"/>
      <c r="Q80" s="21"/>
      <c r="R80" s="21"/>
      <c r="S80" s="38"/>
      <c r="T80" s="23"/>
      <c r="U80" s="23"/>
      <c r="V80" s="23"/>
      <c r="W80" s="23"/>
      <c r="X80" s="23"/>
      <c r="Y80" s="23"/>
      <c r="Z80" s="23"/>
      <c r="AA80" s="23"/>
      <c r="AB80" s="23"/>
      <c r="AC80" s="23"/>
      <c r="AD80" s="23"/>
      <c r="AE80" s="23"/>
      <c r="AF80" s="23"/>
      <c r="AG80" s="23"/>
      <c r="AH80" s="23"/>
      <c r="AI80" s="23"/>
      <c r="AJ80" s="23"/>
      <c r="AK80" s="23"/>
      <c r="AL80" s="23"/>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row>
    <row r="81" spans="1:228" ht="83.25" customHeight="1">
      <c r="A81" s="101"/>
      <c r="B81" s="11">
        <v>1730076800</v>
      </c>
      <c r="C81" s="11"/>
      <c r="D81" s="13">
        <f aca="true" t="shared" si="11" ref="D81:D94">G81+J81+L81</f>
        <v>8160120</v>
      </c>
      <c r="E81" s="13">
        <v>8160120</v>
      </c>
      <c r="F81" s="15"/>
      <c r="G81" s="16"/>
      <c r="H81" s="16"/>
      <c r="I81" s="14" t="s">
        <v>160</v>
      </c>
      <c r="J81" s="13">
        <v>8160120</v>
      </c>
      <c r="K81" s="13">
        <v>8160120</v>
      </c>
      <c r="L81" s="13"/>
      <c r="M81" s="13"/>
      <c r="N81" s="17">
        <f t="shared" si="8"/>
        <v>100</v>
      </c>
      <c r="O81" s="103"/>
      <c r="P81" s="21"/>
      <c r="Q81" s="21" t="s">
        <v>163</v>
      </c>
      <c r="R81" s="21"/>
      <c r="S81" s="38"/>
      <c r="T81" s="23"/>
      <c r="U81" s="23"/>
      <c r="V81" s="23"/>
      <c r="W81" s="23"/>
      <c r="X81" s="23"/>
      <c r="Y81" s="23"/>
      <c r="Z81" s="23"/>
      <c r="AA81" s="23"/>
      <c r="AB81" s="23"/>
      <c r="AC81" s="23"/>
      <c r="AD81" s="23"/>
      <c r="AE81" s="23"/>
      <c r="AF81" s="23"/>
      <c r="AG81" s="23"/>
      <c r="AH81" s="23"/>
      <c r="AI81" s="23"/>
      <c r="AJ81" s="23"/>
      <c r="AK81" s="23"/>
      <c r="AL81" s="23"/>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row>
    <row r="82" spans="1:228" ht="36.75" customHeight="1">
      <c r="A82" s="101"/>
      <c r="B82" s="11">
        <v>1730086800</v>
      </c>
      <c r="C82" s="11"/>
      <c r="D82" s="13">
        <f t="shared" si="11"/>
        <v>37384.04</v>
      </c>
      <c r="E82" s="13">
        <f aca="true" t="shared" si="12" ref="E82:E94">H82+K82+M82</f>
        <v>37384.04</v>
      </c>
      <c r="F82" s="15"/>
      <c r="G82" s="16"/>
      <c r="H82" s="16"/>
      <c r="I82" s="15"/>
      <c r="J82" s="62"/>
      <c r="K82" s="62"/>
      <c r="L82" s="13">
        <v>37384.04</v>
      </c>
      <c r="M82" s="13">
        <v>37384.04</v>
      </c>
      <c r="N82" s="17">
        <f t="shared" si="8"/>
        <v>100</v>
      </c>
      <c r="O82" s="103"/>
      <c r="P82" s="21"/>
      <c r="Q82" s="21" t="s">
        <v>163</v>
      </c>
      <c r="R82" s="21"/>
      <c r="S82" s="38"/>
      <c r="T82" s="23"/>
      <c r="U82" s="23"/>
      <c r="V82" s="23"/>
      <c r="W82" s="23"/>
      <c r="X82" s="23"/>
      <c r="Y82" s="23"/>
      <c r="Z82" s="23"/>
      <c r="AA82" s="23"/>
      <c r="AB82" s="23"/>
      <c r="AC82" s="23"/>
      <c r="AD82" s="23"/>
      <c r="AE82" s="23"/>
      <c r="AF82" s="23"/>
      <c r="AG82" s="23"/>
      <c r="AH82" s="23"/>
      <c r="AI82" s="23"/>
      <c r="AJ82" s="23"/>
      <c r="AK82" s="23"/>
      <c r="AL82" s="23"/>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row>
    <row r="83" spans="1:228" ht="167.25" customHeight="1">
      <c r="A83" s="101">
        <v>17</v>
      </c>
      <c r="B83" s="11" t="s">
        <v>164</v>
      </c>
      <c r="C83" s="11" t="s">
        <v>165</v>
      </c>
      <c r="D83" s="13">
        <f t="shared" si="11"/>
        <v>219800</v>
      </c>
      <c r="E83" s="13">
        <f t="shared" si="12"/>
        <v>0</v>
      </c>
      <c r="F83" s="14"/>
      <c r="G83" s="13"/>
      <c r="H83" s="13"/>
      <c r="I83" s="14" t="s">
        <v>118</v>
      </c>
      <c r="J83" s="13">
        <v>208810</v>
      </c>
      <c r="K83" s="47"/>
      <c r="L83" s="13">
        <f>1393+9597</f>
        <v>10990</v>
      </c>
      <c r="M83" s="16"/>
      <c r="N83" s="17">
        <f t="shared" si="8"/>
        <v>0</v>
      </c>
      <c r="O83" s="49" t="s">
        <v>343</v>
      </c>
      <c r="P83" s="18"/>
      <c r="Q83" s="21"/>
      <c r="R83" s="21"/>
      <c r="S83" s="38"/>
      <c r="T83" s="23"/>
      <c r="U83" s="23"/>
      <c r="V83" s="23"/>
      <c r="W83" s="23"/>
      <c r="X83" s="23"/>
      <c r="Y83" s="23"/>
      <c r="Z83" s="23"/>
      <c r="AA83" s="23"/>
      <c r="AB83" s="23"/>
      <c r="AC83" s="23"/>
      <c r="AD83" s="23"/>
      <c r="AE83" s="23"/>
      <c r="AF83" s="23"/>
      <c r="AG83" s="23"/>
      <c r="AH83" s="23"/>
      <c r="AI83" s="23"/>
      <c r="AJ83" s="23"/>
      <c r="AK83" s="23"/>
      <c r="AL83" s="23"/>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row>
    <row r="84" spans="1:228" ht="117.75" customHeight="1">
      <c r="A84" s="101"/>
      <c r="B84" s="11" t="s">
        <v>167</v>
      </c>
      <c r="C84" s="11"/>
      <c r="D84" s="13">
        <f t="shared" si="11"/>
        <v>10770200</v>
      </c>
      <c r="E84" s="13">
        <f t="shared" si="12"/>
        <v>0</v>
      </c>
      <c r="F84" s="14"/>
      <c r="G84" s="13">
        <v>10770200</v>
      </c>
      <c r="H84" s="13"/>
      <c r="I84" s="14" t="s">
        <v>118</v>
      </c>
      <c r="J84" s="13"/>
      <c r="K84" s="48"/>
      <c r="L84" s="13"/>
      <c r="M84" s="16"/>
      <c r="N84" s="17">
        <f t="shared" si="8"/>
        <v>0</v>
      </c>
      <c r="O84" s="49" t="s">
        <v>344</v>
      </c>
      <c r="P84" s="63"/>
      <c r="Q84" s="21"/>
      <c r="R84" s="21"/>
      <c r="S84" s="22" t="s">
        <v>142</v>
      </c>
      <c r="T84" s="23"/>
      <c r="U84" s="23"/>
      <c r="V84" s="23"/>
      <c r="W84" s="23"/>
      <c r="X84" s="23"/>
      <c r="Y84" s="23"/>
      <c r="Z84" s="23"/>
      <c r="AA84" s="23"/>
      <c r="AB84" s="23"/>
      <c r="AC84" s="23"/>
      <c r="AD84" s="23"/>
      <c r="AE84" s="23"/>
      <c r="AF84" s="23"/>
      <c r="AG84" s="23"/>
      <c r="AH84" s="23"/>
      <c r="AI84" s="23"/>
      <c r="AJ84" s="23"/>
      <c r="AK84" s="23"/>
      <c r="AL84" s="23"/>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row>
    <row r="85" spans="1:228" ht="117.75" customHeight="1">
      <c r="A85" s="101"/>
      <c r="B85" s="61" t="s">
        <v>168</v>
      </c>
      <c r="C85" s="11"/>
      <c r="D85" s="13">
        <f t="shared" si="11"/>
        <v>28946169.5</v>
      </c>
      <c r="E85" s="13">
        <f t="shared" si="12"/>
        <v>18182416.76</v>
      </c>
      <c r="F85" s="14"/>
      <c r="G85" s="13"/>
      <c r="H85" s="13"/>
      <c r="I85" s="14" t="s">
        <v>118</v>
      </c>
      <c r="J85" s="13">
        <v>27496961.5</v>
      </c>
      <c r="K85" s="70">
        <v>17272039.85</v>
      </c>
      <c r="L85" s="13">
        <v>1449208</v>
      </c>
      <c r="M85" s="16">
        <v>910376.91</v>
      </c>
      <c r="N85" s="17">
        <f t="shared" si="8"/>
        <v>62.814586779781</v>
      </c>
      <c r="O85" s="49" t="s">
        <v>345</v>
      </c>
      <c r="P85" s="63" t="s">
        <v>346</v>
      </c>
      <c r="Q85" s="21"/>
      <c r="R85" s="21"/>
      <c r="S85" s="22" t="s">
        <v>142</v>
      </c>
      <c r="T85" s="23"/>
      <c r="U85" s="23"/>
      <c r="V85" s="23"/>
      <c r="W85" s="23"/>
      <c r="X85" s="23"/>
      <c r="Y85" s="23"/>
      <c r="Z85" s="23"/>
      <c r="AA85" s="23"/>
      <c r="AB85" s="23"/>
      <c r="AC85" s="23"/>
      <c r="AD85" s="23"/>
      <c r="AE85" s="23"/>
      <c r="AF85" s="23"/>
      <c r="AG85" s="23"/>
      <c r="AH85" s="23"/>
      <c r="AI85" s="23"/>
      <c r="AJ85" s="23"/>
      <c r="AK85" s="23"/>
      <c r="AL85" s="23"/>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row>
    <row r="86" spans="1:231" ht="141" customHeight="1">
      <c r="A86" s="101">
        <v>18</v>
      </c>
      <c r="B86" s="24" t="s">
        <v>169</v>
      </c>
      <c r="C86" s="11" t="s">
        <v>347</v>
      </c>
      <c r="D86" s="13">
        <f t="shared" si="11"/>
        <v>10000</v>
      </c>
      <c r="E86" s="13">
        <f t="shared" si="12"/>
        <v>0</v>
      </c>
      <c r="F86" s="14"/>
      <c r="G86" s="13"/>
      <c r="H86" s="13"/>
      <c r="I86" s="64"/>
      <c r="J86" s="47"/>
      <c r="K86" s="48"/>
      <c r="L86" s="13">
        <v>10000</v>
      </c>
      <c r="M86" s="14"/>
      <c r="N86" s="17">
        <f t="shared" si="8"/>
        <v>0</v>
      </c>
      <c r="O86" s="103" t="s">
        <v>348</v>
      </c>
      <c r="P86" s="49"/>
      <c r="Q86" s="20"/>
      <c r="R86" s="21"/>
      <c r="S86" s="122" t="s">
        <v>171</v>
      </c>
      <c r="T86" s="23"/>
      <c r="U86" s="23"/>
      <c r="V86" s="23"/>
      <c r="W86" s="23"/>
      <c r="X86" s="23"/>
      <c r="Y86" s="23"/>
      <c r="Z86" s="23"/>
      <c r="AA86" s="23"/>
      <c r="AB86" s="23"/>
      <c r="AC86" s="23"/>
      <c r="AD86" s="23"/>
      <c r="AE86" s="23"/>
      <c r="AF86" s="23"/>
      <c r="AG86" s="23"/>
      <c r="AH86" s="23"/>
      <c r="AI86" s="23"/>
      <c r="AJ86" s="23"/>
      <c r="AK86" s="23"/>
      <c r="AL86" s="23"/>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50"/>
      <c r="HW86" s="50"/>
    </row>
    <row r="87" spans="1:231" ht="141" customHeight="1">
      <c r="A87" s="101"/>
      <c r="B87" s="24" t="s">
        <v>172</v>
      </c>
      <c r="C87" s="11"/>
      <c r="D87" s="13">
        <f t="shared" si="11"/>
        <v>575000</v>
      </c>
      <c r="E87" s="13">
        <f t="shared" si="12"/>
        <v>575000</v>
      </c>
      <c r="F87" s="14"/>
      <c r="G87" s="13"/>
      <c r="H87" s="13"/>
      <c r="I87" s="30" t="s">
        <v>307</v>
      </c>
      <c r="J87" s="13">
        <v>517500</v>
      </c>
      <c r="K87" s="75">
        <v>517500</v>
      </c>
      <c r="L87" s="13">
        <v>57500</v>
      </c>
      <c r="M87" s="14">
        <v>57500</v>
      </c>
      <c r="N87" s="17">
        <f t="shared" si="8"/>
        <v>100</v>
      </c>
      <c r="O87" s="49"/>
      <c r="P87" s="49" t="s">
        <v>155</v>
      </c>
      <c r="Q87" s="20" t="s">
        <v>155</v>
      </c>
      <c r="R87" s="21" t="s">
        <v>119</v>
      </c>
      <c r="S87" s="122"/>
      <c r="T87" s="23"/>
      <c r="U87" s="23"/>
      <c r="V87" s="23"/>
      <c r="W87" s="23"/>
      <c r="X87" s="23"/>
      <c r="Y87" s="23"/>
      <c r="Z87" s="23"/>
      <c r="AA87" s="23"/>
      <c r="AB87" s="23"/>
      <c r="AC87" s="23"/>
      <c r="AD87" s="23"/>
      <c r="AE87" s="23"/>
      <c r="AF87" s="23"/>
      <c r="AG87" s="23"/>
      <c r="AH87" s="23"/>
      <c r="AI87" s="23"/>
      <c r="AJ87" s="23"/>
      <c r="AK87" s="23"/>
      <c r="AL87" s="23"/>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50"/>
      <c r="HW87" s="50"/>
    </row>
    <row r="88" spans="1:228" ht="53.25" customHeight="1">
      <c r="A88" s="101"/>
      <c r="B88" s="11" t="s">
        <v>349</v>
      </c>
      <c r="C88" s="11" t="s">
        <v>174</v>
      </c>
      <c r="D88" s="13">
        <f t="shared" si="11"/>
        <v>253011</v>
      </c>
      <c r="E88" s="13">
        <f t="shared" si="12"/>
        <v>253011</v>
      </c>
      <c r="F88" s="14"/>
      <c r="G88" s="13"/>
      <c r="H88" s="13"/>
      <c r="I88" s="14"/>
      <c r="J88" s="47"/>
      <c r="K88" s="48"/>
      <c r="L88" s="13">
        <v>253011</v>
      </c>
      <c r="M88" s="26">
        <v>253011</v>
      </c>
      <c r="N88" s="17">
        <f t="shared" si="8"/>
        <v>100</v>
      </c>
      <c r="O88" s="49"/>
      <c r="P88" s="49" t="s">
        <v>119</v>
      </c>
      <c r="Q88" s="56" t="s">
        <v>155</v>
      </c>
      <c r="R88" s="18" t="s">
        <v>119</v>
      </c>
      <c r="S88" s="59" t="s">
        <v>120</v>
      </c>
      <c r="T88" s="23"/>
      <c r="U88" s="23"/>
      <c r="V88" s="23"/>
      <c r="W88" s="23"/>
      <c r="X88" s="23"/>
      <c r="Y88" s="23"/>
      <c r="Z88" s="23"/>
      <c r="AA88" s="23"/>
      <c r="AB88" s="23"/>
      <c r="AC88" s="23"/>
      <c r="AD88" s="23"/>
      <c r="AE88" s="23"/>
      <c r="AF88" s="23"/>
      <c r="AG88" s="23"/>
      <c r="AH88" s="23"/>
      <c r="AI88" s="23"/>
      <c r="AJ88" s="23"/>
      <c r="AK88" s="23"/>
      <c r="AL88" s="23"/>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row>
    <row r="89" spans="1:228" ht="53.25" customHeight="1">
      <c r="A89" s="101"/>
      <c r="B89" s="61" t="s">
        <v>176</v>
      </c>
      <c r="C89" s="11"/>
      <c r="D89" s="13">
        <f t="shared" si="11"/>
        <v>193560</v>
      </c>
      <c r="E89" s="13">
        <f t="shared" si="12"/>
        <v>193560</v>
      </c>
      <c r="F89" s="14"/>
      <c r="G89" s="13"/>
      <c r="H89" s="13"/>
      <c r="I89" s="14"/>
      <c r="J89" s="47">
        <v>173660</v>
      </c>
      <c r="K89" s="47">
        <v>173660</v>
      </c>
      <c r="L89" s="13">
        <v>19900</v>
      </c>
      <c r="M89" s="26">
        <v>19900</v>
      </c>
      <c r="N89" s="17">
        <f t="shared" si="8"/>
        <v>100</v>
      </c>
      <c r="O89" s="49"/>
      <c r="P89" s="49" t="s">
        <v>155</v>
      </c>
      <c r="Q89" s="56" t="s">
        <v>155</v>
      </c>
      <c r="R89" s="18" t="s">
        <v>155</v>
      </c>
      <c r="S89" s="59"/>
      <c r="T89" s="23"/>
      <c r="U89" s="23"/>
      <c r="V89" s="23"/>
      <c r="W89" s="23"/>
      <c r="X89" s="23"/>
      <c r="Y89" s="23"/>
      <c r="Z89" s="23"/>
      <c r="AA89" s="23"/>
      <c r="AB89" s="23"/>
      <c r="AC89" s="23"/>
      <c r="AD89" s="23"/>
      <c r="AE89" s="23"/>
      <c r="AF89" s="23"/>
      <c r="AG89" s="23"/>
      <c r="AH89" s="23"/>
      <c r="AI89" s="23"/>
      <c r="AJ89" s="23"/>
      <c r="AK89" s="23"/>
      <c r="AL89" s="23"/>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row>
    <row r="90" spans="1:38" ht="90.75" customHeight="1">
      <c r="A90" s="101"/>
      <c r="B90" s="61" t="s">
        <v>179</v>
      </c>
      <c r="C90" s="11"/>
      <c r="D90" s="13">
        <f t="shared" si="11"/>
        <v>3000279</v>
      </c>
      <c r="E90" s="13">
        <f t="shared" si="12"/>
        <v>3000279</v>
      </c>
      <c r="F90" s="14"/>
      <c r="G90" s="13"/>
      <c r="H90" s="13"/>
      <c r="I90" s="14"/>
      <c r="J90" s="47">
        <v>2500000</v>
      </c>
      <c r="K90" s="47">
        <v>2500000</v>
      </c>
      <c r="L90" s="13">
        <v>500279</v>
      </c>
      <c r="M90" s="13">
        <v>500279</v>
      </c>
      <c r="N90" s="17">
        <f t="shared" si="8"/>
        <v>100</v>
      </c>
      <c r="O90" s="103"/>
      <c r="P90" s="49" t="s">
        <v>155</v>
      </c>
      <c r="Q90" s="56" t="s">
        <v>155</v>
      </c>
      <c r="R90" s="18" t="s">
        <v>155</v>
      </c>
      <c r="S90" s="59"/>
      <c r="T90" s="23"/>
      <c r="U90" s="23"/>
      <c r="V90" s="23"/>
      <c r="W90" s="23"/>
      <c r="X90" s="23"/>
      <c r="Y90" s="23"/>
      <c r="Z90" s="23"/>
      <c r="AA90" s="23"/>
      <c r="AB90" s="23"/>
      <c r="AC90" s="23"/>
      <c r="AD90" s="23"/>
      <c r="AE90" s="23"/>
      <c r="AF90" s="23"/>
      <c r="AG90" s="23"/>
      <c r="AH90" s="23"/>
      <c r="AI90" s="23"/>
      <c r="AJ90" s="23"/>
      <c r="AK90" s="23"/>
      <c r="AL90" s="23"/>
    </row>
    <row r="91" spans="1:256" s="125" customFormat="1" ht="147" customHeight="1">
      <c r="A91" s="24" t="s">
        <v>350</v>
      </c>
      <c r="B91" s="11" t="s">
        <v>182</v>
      </c>
      <c r="C91" s="11" t="s">
        <v>183</v>
      </c>
      <c r="D91" s="13">
        <f t="shared" si="11"/>
        <v>6099885.54</v>
      </c>
      <c r="E91" s="13">
        <f t="shared" si="12"/>
        <v>1690484.57</v>
      </c>
      <c r="F91" s="14"/>
      <c r="G91" s="13"/>
      <c r="H91" s="13"/>
      <c r="I91" s="14"/>
      <c r="J91" s="47"/>
      <c r="K91" s="48"/>
      <c r="L91" s="14">
        <v>6099885.54</v>
      </c>
      <c r="M91" s="14">
        <v>1690484.57</v>
      </c>
      <c r="N91" s="17">
        <f t="shared" si="8"/>
        <v>27.713381815357803</v>
      </c>
      <c r="O91" s="49" t="s">
        <v>351</v>
      </c>
      <c r="P91" s="123" t="s">
        <v>352</v>
      </c>
      <c r="Q91" s="20" t="s">
        <v>155</v>
      </c>
      <c r="R91" s="21" t="s">
        <v>119</v>
      </c>
      <c r="S91" s="59" t="s">
        <v>142</v>
      </c>
      <c r="T91" s="23"/>
      <c r="U91" s="23"/>
      <c r="V91" s="124"/>
      <c r="W91" s="124"/>
      <c r="X91" s="124"/>
      <c r="Y91" s="124"/>
      <c r="Z91" s="124"/>
      <c r="AA91" s="124"/>
      <c r="AB91" s="124"/>
      <c r="AC91" s="124"/>
      <c r="AD91" s="124"/>
      <c r="AE91" s="124"/>
      <c r="AF91" s="124"/>
      <c r="AG91" s="124"/>
      <c r="AH91" s="124"/>
      <c r="AI91" s="124"/>
      <c r="AJ91" s="124"/>
      <c r="AK91" s="124"/>
      <c r="AL91" s="124"/>
      <c r="GU91" s="126"/>
      <c r="GV91" s="126"/>
      <c r="GW91" s="126"/>
      <c r="GX91" s="126"/>
      <c r="GY91" s="126"/>
      <c r="GZ91" s="126"/>
      <c r="HA91" s="126"/>
      <c r="HB91" s="126"/>
      <c r="HC91" s="126"/>
      <c r="HD91" s="126"/>
      <c r="HE91" s="126"/>
      <c r="HF91" s="126"/>
      <c r="HG91" s="126"/>
      <c r="HH91" s="126"/>
      <c r="HI91" s="126"/>
      <c r="HJ91" s="126"/>
      <c r="HK91" s="126"/>
      <c r="HL91" s="126"/>
      <c r="HM91" s="126"/>
      <c r="HN91" s="126"/>
      <c r="HO91" s="126"/>
      <c r="HP91" s="126"/>
      <c r="HQ91" s="126"/>
      <c r="HR91" s="126"/>
      <c r="HS91" s="126"/>
      <c r="HT91" s="126"/>
      <c r="HU91" s="126"/>
      <c r="HV91" s="127"/>
      <c r="HW91" s="127"/>
      <c r="HX91" s="127"/>
      <c r="HY91" s="128"/>
      <c r="HZ91" s="128"/>
      <c r="IA91" s="128"/>
      <c r="IB91" s="128"/>
      <c r="IC91" s="128"/>
      <c r="ID91" s="128"/>
      <c r="IE91" s="128"/>
      <c r="IF91" s="128"/>
      <c r="IG91" s="128"/>
      <c r="IH91" s="128"/>
      <c r="II91" s="128"/>
      <c r="IJ91" s="128"/>
      <c r="IK91" s="128"/>
      <c r="IL91" s="128"/>
      <c r="IM91" s="128"/>
      <c r="IN91" s="128"/>
      <c r="IO91" s="128"/>
      <c r="IP91" s="128"/>
      <c r="IQ91" s="128"/>
      <c r="IR91" s="128"/>
      <c r="IS91" s="128"/>
      <c r="IT91" s="128"/>
      <c r="IU91" s="128"/>
      <c r="IV91" s="128"/>
    </row>
    <row r="92" spans="1:256" s="125" customFormat="1" ht="233.25" customHeight="1">
      <c r="A92" s="24"/>
      <c r="B92" s="11" t="s">
        <v>187</v>
      </c>
      <c r="C92" s="11"/>
      <c r="D92" s="13">
        <f t="shared" si="11"/>
        <v>9073793.48</v>
      </c>
      <c r="E92" s="13">
        <f t="shared" si="12"/>
        <v>6685304.35</v>
      </c>
      <c r="F92" s="14" t="s">
        <v>188</v>
      </c>
      <c r="G92" s="13"/>
      <c r="H92" s="13"/>
      <c r="I92" s="14" t="s">
        <v>189</v>
      </c>
      <c r="J92" s="26">
        <v>8347890</v>
      </c>
      <c r="K92" s="47">
        <v>6150480</v>
      </c>
      <c r="L92" s="13">
        <v>725903.48</v>
      </c>
      <c r="M92" s="13">
        <v>534824.35</v>
      </c>
      <c r="N92" s="17">
        <f t="shared" si="8"/>
        <v>73.67706091983922</v>
      </c>
      <c r="O92" s="49" t="s">
        <v>190</v>
      </c>
      <c r="P92" s="123"/>
      <c r="Q92" s="20"/>
      <c r="R92" s="21" t="s">
        <v>119</v>
      </c>
      <c r="S92" s="59"/>
      <c r="T92" s="23"/>
      <c r="U92" s="23"/>
      <c r="V92" s="124"/>
      <c r="W92" s="124"/>
      <c r="X92" s="124"/>
      <c r="Y92" s="124"/>
      <c r="Z92" s="124"/>
      <c r="AA92" s="124"/>
      <c r="AB92" s="124"/>
      <c r="AC92" s="124"/>
      <c r="AD92" s="124"/>
      <c r="AE92" s="124"/>
      <c r="AF92" s="124"/>
      <c r="AG92" s="124"/>
      <c r="AH92" s="124"/>
      <c r="AI92" s="124"/>
      <c r="AJ92" s="124"/>
      <c r="AK92" s="124"/>
      <c r="AL92" s="124"/>
      <c r="GU92" s="126"/>
      <c r="GV92" s="126"/>
      <c r="GW92" s="126"/>
      <c r="GX92" s="126"/>
      <c r="GY92" s="126"/>
      <c r="GZ92" s="126"/>
      <c r="HA92" s="126"/>
      <c r="HB92" s="126"/>
      <c r="HC92" s="126"/>
      <c r="HD92" s="126"/>
      <c r="HE92" s="126"/>
      <c r="HF92" s="126"/>
      <c r="HG92" s="126"/>
      <c r="HH92" s="126"/>
      <c r="HI92" s="126"/>
      <c r="HJ92" s="126"/>
      <c r="HK92" s="126"/>
      <c r="HL92" s="126"/>
      <c r="HM92" s="126"/>
      <c r="HN92" s="126"/>
      <c r="HO92" s="126"/>
      <c r="HP92" s="126"/>
      <c r="HQ92" s="126"/>
      <c r="HR92" s="126"/>
      <c r="HS92" s="126"/>
      <c r="HT92" s="126"/>
      <c r="HU92" s="126"/>
      <c r="HV92" s="127"/>
      <c r="HW92" s="127"/>
      <c r="HX92" s="127"/>
      <c r="HY92" s="128"/>
      <c r="HZ92" s="128"/>
      <c r="IA92" s="128"/>
      <c r="IB92" s="128"/>
      <c r="IC92" s="128"/>
      <c r="ID92" s="128"/>
      <c r="IE92" s="128"/>
      <c r="IF92" s="128"/>
      <c r="IG92" s="128"/>
      <c r="IH92" s="128"/>
      <c r="II92" s="128"/>
      <c r="IJ92" s="128"/>
      <c r="IK92" s="128"/>
      <c r="IL92" s="128"/>
      <c r="IM92" s="128"/>
      <c r="IN92" s="128"/>
      <c r="IO92" s="128"/>
      <c r="IP92" s="128"/>
      <c r="IQ92" s="128"/>
      <c r="IR92" s="128"/>
      <c r="IS92" s="128"/>
      <c r="IT92" s="128"/>
      <c r="IU92" s="128"/>
      <c r="IV92" s="128"/>
    </row>
    <row r="93" spans="1:256" ht="146.25" customHeight="1">
      <c r="A93" s="24"/>
      <c r="B93" s="11">
        <v>2100071400</v>
      </c>
      <c r="C93" s="11"/>
      <c r="D93" s="13">
        <f t="shared" si="11"/>
        <v>1633246.32</v>
      </c>
      <c r="E93" s="13">
        <f t="shared" si="12"/>
        <v>1633246.32</v>
      </c>
      <c r="F93" s="14"/>
      <c r="G93" s="13"/>
      <c r="H93" s="13"/>
      <c r="I93" s="14" t="s">
        <v>191</v>
      </c>
      <c r="J93" s="26">
        <v>1633246.32</v>
      </c>
      <c r="K93" s="47">
        <v>1633246.32</v>
      </c>
      <c r="L93" s="16"/>
      <c r="M93" s="16"/>
      <c r="N93" s="17">
        <f t="shared" si="8"/>
        <v>100</v>
      </c>
      <c r="O93" s="49"/>
      <c r="P93" s="123"/>
      <c r="Q93" s="56" t="s">
        <v>155</v>
      </c>
      <c r="R93" s="18" t="s">
        <v>155</v>
      </c>
      <c r="S93" s="59"/>
      <c r="T93" s="23"/>
      <c r="U93" s="23"/>
      <c r="V93" s="23"/>
      <c r="W93" s="23"/>
      <c r="X93" s="23"/>
      <c r="Y93" s="23"/>
      <c r="Z93" s="23"/>
      <c r="AA93" s="23"/>
      <c r="AB93" s="23"/>
      <c r="AC93" s="23"/>
      <c r="AD93" s="23"/>
      <c r="AE93" s="23"/>
      <c r="AF93" s="23"/>
      <c r="AG93" s="23"/>
      <c r="AH93" s="23"/>
      <c r="AI93" s="23"/>
      <c r="AJ93" s="23"/>
      <c r="AK93" s="23"/>
      <c r="AL93" s="23"/>
      <c r="GU93" s="28"/>
      <c r="GV93" s="28"/>
      <c r="GW93" s="28"/>
      <c r="GX93" s="28"/>
      <c r="GY93" s="28"/>
      <c r="GZ93" s="28"/>
      <c r="HA93" s="28"/>
      <c r="HB93" s="28"/>
      <c r="HC93" s="28"/>
      <c r="HD93" s="28"/>
      <c r="HE93" s="28"/>
      <c r="HF93" s="28"/>
      <c r="HG93" s="28"/>
      <c r="HH93" s="28"/>
      <c r="HI93" s="28"/>
      <c r="HJ93" s="28"/>
      <c r="HK93" s="28"/>
      <c r="HL93" s="28"/>
      <c r="HM93" s="28"/>
      <c r="HN93" s="28"/>
      <c r="HO93" s="28"/>
      <c r="HP93" s="28"/>
      <c r="HQ93" s="28"/>
      <c r="HR93" s="28"/>
      <c r="HS93" s="28"/>
      <c r="HT93" s="28"/>
      <c r="HU93" s="28"/>
      <c r="HV93" s="50"/>
      <c r="HW93" s="50"/>
      <c r="HX93" s="50"/>
      <c r="HY93" s="51"/>
      <c r="HZ93" s="51"/>
      <c r="IA93" s="51"/>
      <c r="IB93" s="51"/>
      <c r="IC93" s="51"/>
      <c r="ID93" s="51"/>
      <c r="IE93" s="51"/>
      <c r="IF93" s="51"/>
      <c r="IG93" s="51"/>
      <c r="IH93" s="51"/>
      <c r="II93" s="51"/>
      <c r="IJ93" s="51"/>
      <c r="IK93" s="51"/>
      <c r="IL93" s="51"/>
      <c r="IM93" s="51"/>
      <c r="IN93" s="51"/>
      <c r="IO93" s="51"/>
      <c r="IP93" s="51"/>
      <c r="IQ93" s="51"/>
      <c r="IR93" s="51"/>
      <c r="IS93" s="51"/>
      <c r="IT93" s="51"/>
      <c r="IU93" s="51"/>
      <c r="IV93" s="51"/>
    </row>
    <row r="94" spans="1:256" s="97" customFormat="1" ht="84" customHeight="1">
      <c r="A94" s="96" t="s">
        <v>353</v>
      </c>
      <c r="B94" s="77" t="s">
        <v>192</v>
      </c>
      <c r="C94" s="57" t="s">
        <v>193</v>
      </c>
      <c r="D94" s="13">
        <f t="shared" si="11"/>
        <v>10000</v>
      </c>
      <c r="E94" s="13">
        <f t="shared" si="12"/>
        <v>10000</v>
      </c>
      <c r="F94" s="14"/>
      <c r="G94" s="129"/>
      <c r="H94" s="129"/>
      <c r="I94" s="130"/>
      <c r="J94" s="131"/>
      <c r="K94" s="132"/>
      <c r="L94" s="13">
        <v>10000</v>
      </c>
      <c r="M94" s="13">
        <v>10000</v>
      </c>
      <c r="N94" s="17">
        <f t="shared" si="8"/>
        <v>100</v>
      </c>
      <c r="O94" s="49"/>
      <c r="P94" s="133" t="s">
        <v>354</v>
      </c>
      <c r="Q94" s="134" t="s">
        <v>119</v>
      </c>
      <c r="R94" s="135" t="s">
        <v>119</v>
      </c>
      <c r="S94" s="57" t="s">
        <v>39</v>
      </c>
      <c r="GU94" s="136"/>
      <c r="GV94" s="136"/>
      <c r="GW94" s="136"/>
      <c r="GX94" s="136"/>
      <c r="GY94" s="136"/>
      <c r="GZ94" s="136"/>
      <c r="HA94" s="136"/>
      <c r="HB94" s="136"/>
      <c r="HC94" s="136"/>
      <c r="HD94" s="136"/>
      <c r="HE94" s="136"/>
      <c r="HF94" s="136"/>
      <c r="HG94" s="136"/>
      <c r="HH94" s="136"/>
      <c r="HI94" s="136"/>
      <c r="HJ94" s="136"/>
      <c r="HK94" s="136"/>
      <c r="HL94" s="136"/>
      <c r="HM94" s="136"/>
      <c r="HN94" s="136"/>
      <c r="HO94" s="136"/>
      <c r="HP94" s="136"/>
      <c r="HQ94" s="136"/>
      <c r="HR94" s="136"/>
      <c r="HS94" s="136"/>
      <c r="HT94" s="136"/>
      <c r="HU94" s="98"/>
      <c r="HV94" s="99"/>
      <c r="HW94" s="99"/>
      <c r="HX94" s="99"/>
      <c r="HY94" s="100"/>
      <c r="HZ94" s="100"/>
      <c r="IA94" s="100"/>
      <c r="IB94" s="100"/>
      <c r="IC94" s="100"/>
      <c r="ID94" s="100"/>
      <c r="IE94" s="100"/>
      <c r="IF94" s="100"/>
      <c r="IG94" s="100"/>
      <c r="IH94" s="100"/>
      <c r="II94" s="100"/>
      <c r="IJ94" s="100"/>
      <c r="IK94" s="100"/>
      <c r="IL94" s="100"/>
      <c r="IM94" s="100"/>
      <c r="IN94" s="100"/>
      <c r="IO94" s="100"/>
      <c r="IP94" s="100"/>
      <c r="IQ94" s="100"/>
      <c r="IR94" s="100"/>
      <c r="IS94" s="100"/>
      <c r="IT94" s="100"/>
      <c r="IU94" s="100"/>
      <c r="IV94" s="100"/>
    </row>
    <row r="95" spans="1:231" s="44" customFormat="1" ht="72" customHeight="1">
      <c r="A95" s="24" t="s">
        <v>355</v>
      </c>
      <c r="B95" s="24" t="s">
        <v>194</v>
      </c>
      <c r="C95" s="11" t="s">
        <v>195</v>
      </c>
      <c r="D95" s="13">
        <v>290000</v>
      </c>
      <c r="E95" s="13">
        <v>290000</v>
      </c>
      <c r="F95" s="15"/>
      <c r="G95" s="16"/>
      <c r="H95" s="16"/>
      <c r="I95" s="15"/>
      <c r="J95" s="62"/>
      <c r="K95" s="68"/>
      <c r="L95" s="13">
        <v>290000</v>
      </c>
      <c r="M95" s="16"/>
      <c r="N95" s="17">
        <f t="shared" si="8"/>
        <v>100</v>
      </c>
      <c r="O95" s="54"/>
      <c r="P95" s="133" t="s">
        <v>155</v>
      </c>
      <c r="Q95" s="20" t="s">
        <v>119</v>
      </c>
      <c r="R95" s="21" t="s">
        <v>119</v>
      </c>
      <c r="S95" s="18" t="s">
        <v>197</v>
      </c>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GU95" s="45"/>
      <c r="GV95" s="45"/>
      <c r="GW95" s="45"/>
      <c r="GX95" s="45"/>
      <c r="GY95" s="45"/>
      <c r="GZ95" s="45"/>
      <c r="HA95" s="45"/>
      <c r="HB95" s="45"/>
      <c r="HC95" s="45"/>
      <c r="HD95" s="45"/>
      <c r="HE95" s="45"/>
      <c r="HF95" s="45"/>
      <c r="HG95" s="45"/>
      <c r="HH95" s="45"/>
      <c r="HI95" s="45"/>
      <c r="HJ95" s="45"/>
      <c r="HK95" s="45"/>
      <c r="HL95" s="45"/>
      <c r="HM95" s="45"/>
      <c r="HN95" s="45"/>
      <c r="HO95" s="45"/>
      <c r="HP95" s="45"/>
      <c r="HQ95" s="45"/>
      <c r="HR95" s="45"/>
      <c r="HS95" s="45"/>
      <c r="HT95" s="45"/>
      <c r="HU95" s="45"/>
      <c r="HV95" s="46"/>
      <c r="HW95" s="46"/>
    </row>
    <row r="96" spans="1:53" ht="34.5" customHeight="1">
      <c r="A96" s="101">
        <v>22</v>
      </c>
      <c r="B96" s="24" t="s">
        <v>198</v>
      </c>
      <c r="C96" s="57" t="s">
        <v>199</v>
      </c>
      <c r="D96" s="13">
        <f>G96+J96+L96</f>
        <v>210247.57</v>
      </c>
      <c r="E96" s="13">
        <v>209808</v>
      </c>
      <c r="F96" s="14"/>
      <c r="G96" s="13"/>
      <c r="H96" s="13"/>
      <c r="I96" s="14"/>
      <c r="J96" s="13">
        <v>210247.57</v>
      </c>
      <c r="K96" s="13">
        <f>E96</f>
        <v>209808</v>
      </c>
      <c r="L96" s="13"/>
      <c r="M96" s="13"/>
      <c r="N96" s="17"/>
      <c r="O96" s="49" t="s">
        <v>356</v>
      </c>
      <c r="P96" s="49" t="s">
        <v>155</v>
      </c>
      <c r="Q96" s="56" t="s">
        <v>119</v>
      </c>
      <c r="R96" s="18" t="s">
        <v>119</v>
      </c>
      <c r="S96" s="18" t="s">
        <v>120</v>
      </c>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row>
    <row r="97" spans="1:53" ht="90.75" customHeight="1">
      <c r="A97" s="101"/>
      <c r="B97" s="11">
        <v>2400080540</v>
      </c>
      <c r="C97" s="57"/>
      <c r="D97" s="13">
        <v>312880</v>
      </c>
      <c r="E97" s="13">
        <v>312880</v>
      </c>
      <c r="F97" s="14"/>
      <c r="G97" s="13"/>
      <c r="H97" s="13"/>
      <c r="I97" s="14"/>
      <c r="J97" s="47"/>
      <c r="K97" s="48"/>
      <c r="L97" s="13">
        <f>D97</f>
        <v>312880</v>
      </c>
      <c r="M97" s="13">
        <f>E97</f>
        <v>312880</v>
      </c>
      <c r="N97" s="17">
        <f>M97/L97*100</f>
        <v>100</v>
      </c>
      <c r="O97" s="49"/>
      <c r="P97" s="49" t="s">
        <v>155</v>
      </c>
      <c r="Q97" s="56" t="s">
        <v>119</v>
      </c>
      <c r="R97" s="18" t="s">
        <v>119</v>
      </c>
      <c r="S97" s="18"/>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row>
    <row r="98" spans="1:53" ht="163.5" customHeight="1">
      <c r="A98" s="101">
        <v>23</v>
      </c>
      <c r="B98" s="24" t="s">
        <v>203</v>
      </c>
      <c r="C98" s="57" t="s">
        <v>202</v>
      </c>
      <c r="D98" s="13">
        <f aca="true" t="shared" si="13" ref="D98:D102">G98+J98+L98</f>
        <v>1988848.27</v>
      </c>
      <c r="E98" s="13">
        <f aca="true" t="shared" si="14" ref="E98:E109">H98+K98+M98</f>
        <v>1988848.27</v>
      </c>
      <c r="F98" s="14"/>
      <c r="G98" s="13"/>
      <c r="H98" s="13"/>
      <c r="I98" s="14" t="s">
        <v>204</v>
      </c>
      <c r="J98" s="47">
        <v>1491636.2</v>
      </c>
      <c r="K98" s="70">
        <v>1491636.2</v>
      </c>
      <c r="L98" s="13">
        <v>497212.07</v>
      </c>
      <c r="M98" s="13">
        <v>497212.07</v>
      </c>
      <c r="N98" s="17">
        <f aca="true" t="shared" si="15" ref="N98:N102">E98/D98*100</f>
        <v>100</v>
      </c>
      <c r="O98" s="49"/>
      <c r="P98" s="49" t="s">
        <v>155</v>
      </c>
      <c r="Q98" s="56" t="s">
        <v>119</v>
      </c>
      <c r="R98" s="18" t="s">
        <v>119</v>
      </c>
      <c r="S98" s="57" t="s">
        <v>120</v>
      </c>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row>
    <row r="99" spans="1:256" s="139" customFormat="1" ht="130.5" customHeight="1">
      <c r="A99" s="24" t="s">
        <v>357</v>
      </c>
      <c r="B99" s="77" t="s">
        <v>205</v>
      </c>
      <c r="C99" s="57" t="s">
        <v>206</v>
      </c>
      <c r="D99" s="13">
        <f t="shared" si="13"/>
        <v>500000</v>
      </c>
      <c r="E99" s="13">
        <f t="shared" si="14"/>
        <v>410000</v>
      </c>
      <c r="F99" s="14"/>
      <c r="G99" s="13"/>
      <c r="H99" s="13"/>
      <c r="I99" s="14"/>
      <c r="J99" s="47"/>
      <c r="K99" s="48"/>
      <c r="L99" s="13">
        <v>500000</v>
      </c>
      <c r="M99" s="13">
        <v>410000</v>
      </c>
      <c r="N99" s="17">
        <f t="shared" si="15"/>
        <v>82</v>
      </c>
      <c r="O99" s="49" t="s">
        <v>358</v>
      </c>
      <c r="P99" s="119" t="s">
        <v>359</v>
      </c>
      <c r="Q99" s="56" t="s">
        <v>360</v>
      </c>
      <c r="R99" s="137" t="s">
        <v>361</v>
      </c>
      <c r="S99" s="57" t="s">
        <v>209</v>
      </c>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GU99" s="140"/>
      <c r="GV99" s="140"/>
      <c r="GW99" s="140"/>
      <c r="GX99" s="140"/>
      <c r="GY99" s="140"/>
      <c r="GZ99" s="140"/>
      <c r="HA99" s="140"/>
      <c r="HB99" s="140"/>
      <c r="HC99" s="140"/>
      <c r="HD99" s="140"/>
      <c r="HE99" s="140"/>
      <c r="HF99" s="140"/>
      <c r="HG99" s="140"/>
      <c r="HH99" s="140"/>
      <c r="HI99" s="140"/>
      <c r="HJ99" s="140"/>
      <c r="HK99" s="140"/>
      <c r="HL99" s="140"/>
      <c r="HM99" s="140"/>
      <c r="HN99" s="140"/>
      <c r="HO99" s="140"/>
      <c r="HP99" s="140"/>
      <c r="HQ99" s="140"/>
      <c r="HR99" s="140"/>
      <c r="HS99" s="140"/>
      <c r="HT99" s="140"/>
      <c r="HU99" s="140"/>
      <c r="HV99" s="141"/>
      <c r="HW99" s="141"/>
      <c r="HX99" s="141"/>
      <c r="HY99" s="142"/>
      <c r="HZ99" s="142"/>
      <c r="IA99" s="142"/>
      <c r="IB99" s="142"/>
      <c r="IC99" s="142"/>
      <c r="ID99" s="142"/>
      <c r="IE99" s="142"/>
      <c r="IF99" s="142"/>
      <c r="IG99" s="142"/>
      <c r="IH99" s="142"/>
      <c r="II99" s="142"/>
      <c r="IJ99" s="142"/>
      <c r="IK99" s="142"/>
      <c r="IL99" s="142"/>
      <c r="IM99" s="142"/>
      <c r="IN99" s="142"/>
      <c r="IO99" s="142"/>
      <c r="IP99" s="142"/>
      <c r="IQ99" s="142"/>
      <c r="IR99" s="142"/>
      <c r="IS99" s="142"/>
      <c r="IT99" s="142"/>
      <c r="IU99" s="142"/>
      <c r="IV99" s="142"/>
    </row>
    <row r="100" spans="1:256" s="139" customFormat="1" ht="78" customHeight="1">
      <c r="A100" s="24" t="s">
        <v>362</v>
      </c>
      <c r="B100" s="57" t="s">
        <v>210</v>
      </c>
      <c r="C100" s="57" t="s">
        <v>211</v>
      </c>
      <c r="D100" s="13">
        <f t="shared" si="13"/>
        <v>55000</v>
      </c>
      <c r="E100" s="13">
        <f t="shared" si="14"/>
        <v>54698</v>
      </c>
      <c r="F100" s="14"/>
      <c r="G100" s="13"/>
      <c r="H100" s="13"/>
      <c r="I100" s="14"/>
      <c r="J100" s="47"/>
      <c r="K100" s="48"/>
      <c r="L100" s="13">
        <v>55000</v>
      </c>
      <c r="M100" s="13">
        <v>54698</v>
      </c>
      <c r="N100" s="17">
        <f t="shared" si="15"/>
        <v>99.4509090909091</v>
      </c>
      <c r="O100" s="49"/>
      <c r="P100" s="18" t="s">
        <v>207</v>
      </c>
      <c r="Q100" s="18" t="s">
        <v>207</v>
      </c>
      <c r="R100" s="18" t="s">
        <v>207</v>
      </c>
      <c r="S100" s="18" t="s">
        <v>209</v>
      </c>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GU100" s="140"/>
      <c r="GV100" s="140"/>
      <c r="GW100" s="140"/>
      <c r="GX100" s="140"/>
      <c r="GY100" s="140"/>
      <c r="GZ100" s="140"/>
      <c r="HA100" s="140"/>
      <c r="HB100" s="140"/>
      <c r="HC100" s="140"/>
      <c r="HD100" s="140"/>
      <c r="HE100" s="140"/>
      <c r="HF100" s="140"/>
      <c r="HG100" s="140"/>
      <c r="HH100" s="140"/>
      <c r="HI100" s="140"/>
      <c r="HJ100" s="140"/>
      <c r="HK100" s="140"/>
      <c r="HL100" s="140"/>
      <c r="HM100" s="140"/>
      <c r="HN100" s="140"/>
      <c r="HO100" s="140"/>
      <c r="HP100" s="140"/>
      <c r="HQ100" s="140"/>
      <c r="HR100" s="140"/>
      <c r="HS100" s="140"/>
      <c r="HT100" s="140"/>
      <c r="HU100" s="140"/>
      <c r="HV100" s="141"/>
      <c r="HW100" s="141"/>
      <c r="HX100" s="141"/>
      <c r="HY100" s="142"/>
      <c r="HZ100" s="142"/>
      <c r="IA100" s="142"/>
      <c r="IB100" s="142"/>
      <c r="IC100" s="142"/>
      <c r="ID100" s="142"/>
      <c r="IE100" s="142"/>
      <c r="IF100" s="142"/>
      <c r="IG100" s="142"/>
      <c r="IH100" s="142"/>
      <c r="II100" s="142"/>
      <c r="IJ100" s="142"/>
      <c r="IK100" s="142"/>
      <c r="IL100" s="142"/>
      <c r="IM100" s="142"/>
      <c r="IN100" s="142"/>
      <c r="IO100" s="142"/>
      <c r="IP100" s="142"/>
      <c r="IQ100" s="142"/>
      <c r="IR100" s="142"/>
      <c r="IS100" s="142"/>
      <c r="IT100" s="142"/>
      <c r="IU100" s="142"/>
      <c r="IV100" s="142"/>
    </row>
    <row r="101" spans="1:228" ht="108.75" customHeight="1">
      <c r="A101" s="101">
        <v>26</v>
      </c>
      <c r="B101" s="11">
        <v>2900080480</v>
      </c>
      <c r="C101" s="57" t="s">
        <v>213</v>
      </c>
      <c r="D101" s="13">
        <f t="shared" si="13"/>
        <v>111109.38</v>
      </c>
      <c r="E101" s="13">
        <f t="shared" si="14"/>
        <v>0</v>
      </c>
      <c r="F101" s="14"/>
      <c r="G101" s="16"/>
      <c r="H101" s="16"/>
      <c r="I101" s="15"/>
      <c r="J101" s="62"/>
      <c r="K101" s="68"/>
      <c r="L101" s="13">
        <v>111109.38</v>
      </c>
      <c r="M101" s="13">
        <v>0</v>
      </c>
      <c r="N101" s="17">
        <f t="shared" si="15"/>
        <v>0</v>
      </c>
      <c r="O101" s="49" t="s">
        <v>363</v>
      </c>
      <c r="P101" s="21" t="s">
        <v>155</v>
      </c>
      <c r="Q101" s="21" t="s">
        <v>119</v>
      </c>
      <c r="R101" s="21" t="s">
        <v>119</v>
      </c>
      <c r="S101" s="18" t="s">
        <v>209</v>
      </c>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GU101" s="28"/>
      <c r="GV101" s="28"/>
      <c r="GW101" s="28"/>
      <c r="GX101" s="28"/>
      <c r="GY101" s="28"/>
      <c r="GZ101" s="28"/>
      <c r="HA101" s="28"/>
      <c r="HB101" s="28"/>
      <c r="HC101" s="28"/>
      <c r="HD101" s="28"/>
      <c r="HE101" s="28"/>
      <c r="HF101" s="28"/>
      <c r="HG101" s="28"/>
      <c r="HH101" s="28"/>
      <c r="HI101" s="28"/>
      <c r="HJ101" s="28"/>
      <c r="HK101" s="28"/>
      <c r="HL101" s="28"/>
      <c r="HM101" s="28"/>
      <c r="HN101" s="28"/>
      <c r="HO101" s="28"/>
      <c r="HP101" s="28"/>
      <c r="HQ101" s="28"/>
      <c r="HR101" s="28"/>
      <c r="HS101" s="28"/>
      <c r="HT101" s="28"/>
    </row>
    <row r="102" spans="1:256" s="139" customFormat="1" ht="134.25" customHeight="1">
      <c r="A102" s="24" t="s">
        <v>364</v>
      </c>
      <c r="B102" s="57" t="s">
        <v>214</v>
      </c>
      <c r="C102" s="57" t="s">
        <v>215</v>
      </c>
      <c r="D102" s="13">
        <f t="shared" si="13"/>
        <v>5000</v>
      </c>
      <c r="E102" s="13">
        <f t="shared" si="14"/>
        <v>5000</v>
      </c>
      <c r="F102" s="14"/>
      <c r="G102" s="13"/>
      <c r="H102" s="13"/>
      <c r="I102" s="14"/>
      <c r="J102" s="47"/>
      <c r="K102" s="48"/>
      <c r="L102" s="13">
        <v>5000</v>
      </c>
      <c r="M102" s="13">
        <v>5000</v>
      </c>
      <c r="N102" s="17">
        <f t="shared" si="15"/>
        <v>100</v>
      </c>
      <c r="O102" s="49"/>
      <c r="P102" s="18" t="s">
        <v>207</v>
      </c>
      <c r="Q102" s="18" t="s">
        <v>207</v>
      </c>
      <c r="R102" s="18" t="s">
        <v>207</v>
      </c>
      <c r="S102" s="18" t="s">
        <v>209</v>
      </c>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GU102" s="140"/>
      <c r="GV102" s="140"/>
      <c r="GW102" s="140"/>
      <c r="GX102" s="140"/>
      <c r="GY102" s="140"/>
      <c r="GZ102" s="140"/>
      <c r="HA102" s="140"/>
      <c r="HB102" s="140"/>
      <c r="HC102" s="140"/>
      <c r="HD102" s="140"/>
      <c r="HE102" s="140"/>
      <c r="HF102" s="140"/>
      <c r="HG102" s="140"/>
      <c r="HH102" s="140"/>
      <c r="HI102" s="140"/>
      <c r="HJ102" s="140"/>
      <c r="HK102" s="140"/>
      <c r="HL102" s="140"/>
      <c r="HM102" s="140"/>
      <c r="HN102" s="140"/>
      <c r="HO102" s="140"/>
      <c r="HP102" s="140"/>
      <c r="HQ102" s="140"/>
      <c r="HR102" s="140"/>
      <c r="HS102" s="140"/>
      <c r="HT102" s="140"/>
      <c r="HU102" s="140"/>
      <c r="HV102" s="141"/>
      <c r="HW102" s="141"/>
      <c r="HX102" s="141"/>
      <c r="HY102" s="142"/>
      <c r="HZ102" s="142"/>
      <c r="IA102" s="142"/>
      <c r="IB102" s="142"/>
      <c r="IC102" s="142"/>
      <c r="ID102" s="142"/>
      <c r="IE102" s="142"/>
      <c r="IF102" s="142"/>
      <c r="IG102" s="142"/>
      <c r="IH102" s="142"/>
      <c r="II102" s="142"/>
      <c r="IJ102" s="142"/>
      <c r="IK102" s="142"/>
      <c r="IL102" s="142"/>
      <c r="IM102" s="142"/>
      <c r="IN102" s="142"/>
      <c r="IO102" s="142"/>
      <c r="IP102" s="142"/>
      <c r="IQ102" s="142"/>
      <c r="IR102" s="142"/>
      <c r="IS102" s="142"/>
      <c r="IT102" s="142"/>
      <c r="IU102" s="142"/>
      <c r="IV102" s="142"/>
    </row>
    <row r="103" spans="1:53" ht="119.25" customHeight="1">
      <c r="A103" s="101">
        <v>28</v>
      </c>
      <c r="B103" s="11" t="s">
        <v>217</v>
      </c>
      <c r="C103" s="11" t="s">
        <v>218</v>
      </c>
      <c r="D103" s="13">
        <v>0</v>
      </c>
      <c r="E103" s="13">
        <f t="shared" si="14"/>
        <v>0</v>
      </c>
      <c r="F103" s="14"/>
      <c r="G103" s="13"/>
      <c r="H103" s="13"/>
      <c r="I103" s="14"/>
      <c r="J103" s="47"/>
      <c r="K103" s="48"/>
      <c r="L103" s="13">
        <v>0</v>
      </c>
      <c r="M103" s="16"/>
      <c r="N103" s="17">
        <v>0</v>
      </c>
      <c r="O103" s="54"/>
      <c r="P103" s="49" t="s">
        <v>155</v>
      </c>
      <c r="Q103" s="21" t="s">
        <v>155</v>
      </c>
      <c r="R103" s="21" t="s">
        <v>155</v>
      </c>
      <c r="S103" s="57" t="s">
        <v>120</v>
      </c>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row>
    <row r="104" spans="1:256" ht="95.25" customHeight="1">
      <c r="A104" s="101">
        <v>29</v>
      </c>
      <c r="B104" s="11" t="s">
        <v>219</v>
      </c>
      <c r="C104" s="11" t="s">
        <v>220</v>
      </c>
      <c r="D104" s="13">
        <f aca="true" t="shared" si="16" ref="D104:D108">G104+J104+L104</f>
        <v>498607</v>
      </c>
      <c r="E104" s="13">
        <f t="shared" si="14"/>
        <v>0</v>
      </c>
      <c r="F104" s="14"/>
      <c r="G104" s="13"/>
      <c r="H104" s="13"/>
      <c r="I104" s="14"/>
      <c r="J104" s="47"/>
      <c r="K104" s="48"/>
      <c r="L104" s="14">
        <v>498607</v>
      </c>
      <c r="M104" s="13">
        <v>0</v>
      </c>
      <c r="N104" s="17">
        <f aca="true" t="shared" si="17" ref="N104:N111">E104/D104*100</f>
        <v>0</v>
      </c>
      <c r="O104" s="49" t="s">
        <v>365</v>
      </c>
      <c r="P104" s="54" t="s">
        <v>119</v>
      </c>
      <c r="Q104" s="21" t="s">
        <v>119</v>
      </c>
      <c r="R104" s="18" t="s">
        <v>119</v>
      </c>
      <c r="S104" s="57" t="s">
        <v>171</v>
      </c>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GU104" s="28"/>
      <c r="GV104" s="28"/>
      <c r="GW104" s="28"/>
      <c r="GX104" s="28"/>
      <c r="GY104" s="28"/>
      <c r="GZ104" s="28"/>
      <c r="HA104" s="28"/>
      <c r="HB104" s="28"/>
      <c r="HC104" s="28"/>
      <c r="HD104" s="28"/>
      <c r="HE104" s="28"/>
      <c r="HF104" s="28"/>
      <c r="HG104" s="28"/>
      <c r="HH104" s="28"/>
      <c r="HI104" s="28"/>
      <c r="HJ104" s="28"/>
      <c r="HK104" s="28"/>
      <c r="HL104" s="28"/>
      <c r="HM104" s="28"/>
      <c r="HN104" s="28"/>
      <c r="HO104" s="28"/>
      <c r="HP104" s="28"/>
      <c r="HQ104" s="28"/>
      <c r="HR104" s="28"/>
      <c r="HS104" s="28"/>
      <c r="HT104" s="28"/>
      <c r="HU104" s="28"/>
      <c r="HV104" s="50"/>
      <c r="HW104" s="50"/>
      <c r="HX104" s="50"/>
      <c r="HY104" s="51"/>
      <c r="HZ104" s="51"/>
      <c r="IA104" s="51"/>
      <c r="IB104" s="51"/>
      <c r="IC104" s="51"/>
      <c r="ID104" s="51"/>
      <c r="IE104" s="51"/>
      <c r="IF104" s="51"/>
      <c r="IG104" s="51"/>
      <c r="IH104" s="51"/>
      <c r="II104" s="51"/>
      <c r="IJ104" s="51"/>
      <c r="IK104" s="51"/>
      <c r="IL104" s="51"/>
      <c r="IM104" s="51"/>
      <c r="IN104" s="51"/>
      <c r="IO104" s="51"/>
      <c r="IP104" s="51"/>
      <c r="IQ104" s="51"/>
      <c r="IR104" s="51"/>
      <c r="IS104" s="51"/>
      <c r="IT104" s="51"/>
      <c r="IU104" s="51"/>
      <c r="IV104" s="51"/>
    </row>
    <row r="105" spans="1:231" s="107" customFormat="1" ht="54" customHeight="1">
      <c r="A105" s="24" t="s">
        <v>366</v>
      </c>
      <c r="B105" s="78" t="s">
        <v>222</v>
      </c>
      <c r="C105" s="57" t="s">
        <v>223</v>
      </c>
      <c r="D105" s="13">
        <f t="shared" si="16"/>
        <v>223598.01</v>
      </c>
      <c r="E105" s="13">
        <f t="shared" si="14"/>
        <v>223598.01</v>
      </c>
      <c r="F105" s="59"/>
      <c r="G105" s="13"/>
      <c r="H105" s="13"/>
      <c r="I105" s="59"/>
      <c r="J105" s="47"/>
      <c r="K105" s="48"/>
      <c r="L105" s="13">
        <v>223598.01</v>
      </c>
      <c r="M105" s="13">
        <v>223598.01</v>
      </c>
      <c r="N105" s="17">
        <f t="shared" si="17"/>
        <v>100</v>
      </c>
      <c r="O105" s="85"/>
      <c r="P105" s="85" t="s">
        <v>155</v>
      </c>
      <c r="Q105" s="59" t="s">
        <v>119</v>
      </c>
      <c r="R105" s="18" t="s">
        <v>119</v>
      </c>
      <c r="S105" s="57" t="s">
        <v>107</v>
      </c>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GU105" s="108"/>
      <c r="GV105" s="108"/>
      <c r="GW105" s="108"/>
      <c r="GX105" s="108"/>
      <c r="GY105" s="108"/>
      <c r="GZ105" s="108"/>
      <c r="HA105" s="108"/>
      <c r="HB105" s="108"/>
      <c r="HC105" s="108"/>
      <c r="HD105" s="108"/>
      <c r="HE105" s="108"/>
      <c r="HF105" s="108"/>
      <c r="HG105" s="108"/>
      <c r="HH105" s="108"/>
      <c r="HI105" s="108"/>
      <c r="HJ105" s="108"/>
      <c r="HK105" s="108"/>
      <c r="HL105" s="108"/>
      <c r="HM105" s="108"/>
      <c r="HN105" s="108"/>
      <c r="HO105" s="108"/>
      <c r="HP105" s="108"/>
      <c r="HQ105" s="108"/>
      <c r="HR105" s="108"/>
      <c r="HS105" s="108"/>
      <c r="HT105" s="108"/>
      <c r="HU105" s="108"/>
      <c r="HV105" s="109"/>
      <c r="HW105" s="109"/>
    </row>
    <row r="106" spans="1:231" s="107" customFormat="1" ht="54" customHeight="1">
      <c r="A106" s="24"/>
      <c r="B106" s="78" t="s">
        <v>224</v>
      </c>
      <c r="C106" s="57"/>
      <c r="D106" s="13">
        <f t="shared" si="16"/>
        <v>28380523.95</v>
      </c>
      <c r="E106" s="13">
        <f t="shared" si="14"/>
        <v>28380523.95</v>
      </c>
      <c r="F106" s="59"/>
      <c r="G106" s="13"/>
      <c r="H106" s="13"/>
      <c r="I106" s="59"/>
      <c r="J106" s="47"/>
      <c r="K106" s="48"/>
      <c r="L106" s="13">
        <v>28380523.95</v>
      </c>
      <c r="M106" s="13">
        <v>28380523.95</v>
      </c>
      <c r="N106" s="17">
        <f t="shared" si="17"/>
        <v>100</v>
      </c>
      <c r="O106" s="143"/>
      <c r="P106" s="85" t="s">
        <v>155</v>
      </c>
      <c r="Q106" s="59" t="s">
        <v>119</v>
      </c>
      <c r="R106" s="18" t="s">
        <v>119</v>
      </c>
      <c r="S106" s="57"/>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GU106" s="108"/>
      <c r="GV106" s="108"/>
      <c r="GW106" s="108"/>
      <c r="GX106" s="108"/>
      <c r="GY106" s="108"/>
      <c r="GZ106" s="108"/>
      <c r="HA106" s="108"/>
      <c r="HB106" s="108"/>
      <c r="HC106" s="108"/>
      <c r="HD106" s="108"/>
      <c r="HE106" s="108"/>
      <c r="HF106" s="108"/>
      <c r="HG106" s="108"/>
      <c r="HH106" s="108"/>
      <c r="HI106" s="108"/>
      <c r="HJ106" s="108"/>
      <c r="HK106" s="108"/>
      <c r="HL106" s="108"/>
      <c r="HM106" s="108"/>
      <c r="HN106" s="108"/>
      <c r="HO106" s="108"/>
      <c r="HP106" s="108"/>
      <c r="HQ106" s="108"/>
      <c r="HR106" s="108"/>
      <c r="HS106" s="108"/>
      <c r="HT106" s="108"/>
      <c r="HU106" s="108"/>
      <c r="HV106" s="109"/>
      <c r="HW106" s="109"/>
    </row>
    <row r="107" spans="1:231" s="107" customFormat="1" ht="54" customHeight="1">
      <c r="A107" s="24"/>
      <c r="B107" s="78" t="s">
        <v>367</v>
      </c>
      <c r="C107" s="57"/>
      <c r="D107" s="13">
        <f t="shared" si="16"/>
        <v>2099875.68</v>
      </c>
      <c r="E107" s="13">
        <f t="shared" si="14"/>
        <v>2099875.68</v>
      </c>
      <c r="F107" s="59"/>
      <c r="G107" s="13"/>
      <c r="H107" s="13"/>
      <c r="I107" s="59"/>
      <c r="J107" s="47"/>
      <c r="K107" s="48"/>
      <c r="L107" s="13">
        <v>2099875.68</v>
      </c>
      <c r="M107" s="13">
        <v>2099875.68</v>
      </c>
      <c r="N107" s="17">
        <f t="shared" si="17"/>
        <v>100</v>
      </c>
      <c r="O107" s="143"/>
      <c r="P107" s="85" t="s">
        <v>155</v>
      </c>
      <c r="Q107" s="59" t="s">
        <v>119</v>
      </c>
      <c r="R107" s="18" t="s">
        <v>119</v>
      </c>
      <c r="S107" s="57"/>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GU107" s="108"/>
      <c r="GV107" s="108"/>
      <c r="GW107" s="108"/>
      <c r="GX107" s="108"/>
      <c r="GY107" s="108"/>
      <c r="GZ107" s="108"/>
      <c r="HA107" s="108"/>
      <c r="HB107" s="108"/>
      <c r="HC107" s="108"/>
      <c r="HD107" s="108"/>
      <c r="HE107" s="108"/>
      <c r="HF107" s="108"/>
      <c r="HG107" s="108"/>
      <c r="HH107" s="108"/>
      <c r="HI107" s="108"/>
      <c r="HJ107" s="108"/>
      <c r="HK107" s="108"/>
      <c r="HL107" s="108"/>
      <c r="HM107" s="108"/>
      <c r="HN107" s="108"/>
      <c r="HO107" s="108"/>
      <c r="HP107" s="108"/>
      <c r="HQ107" s="108"/>
      <c r="HR107" s="108"/>
      <c r="HS107" s="108"/>
      <c r="HT107" s="108"/>
      <c r="HU107" s="108"/>
      <c r="HV107" s="109"/>
      <c r="HW107" s="109"/>
    </row>
    <row r="108" spans="1:231" s="107" customFormat="1" ht="54" customHeight="1">
      <c r="A108" s="24"/>
      <c r="B108" s="77" t="s">
        <v>225</v>
      </c>
      <c r="C108" s="57"/>
      <c r="D108" s="13">
        <f t="shared" si="16"/>
        <v>352585</v>
      </c>
      <c r="E108" s="13">
        <f t="shared" si="14"/>
        <v>352585</v>
      </c>
      <c r="F108" s="59"/>
      <c r="G108" s="13"/>
      <c r="H108" s="13"/>
      <c r="I108" s="59"/>
      <c r="J108" s="13">
        <v>302585</v>
      </c>
      <c r="K108" s="13">
        <v>302585</v>
      </c>
      <c r="L108" s="13">
        <v>50000</v>
      </c>
      <c r="M108" s="13">
        <v>50000</v>
      </c>
      <c r="N108" s="17">
        <f t="shared" si="17"/>
        <v>100</v>
      </c>
      <c r="O108" s="85"/>
      <c r="P108" s="85" t="s">
        <v>155</v>
      </c>
      <c r="Q108" s="59" t="s">
        <v>119</v>
      </c>
      <c r="R108" s="18" t="s">
        <v>119</v>
      </c>
      <c r="S108" s="57"/>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GU108" s="108"/>
      <c r="GV108" s="108"/>
      <c r="GW108" s="108"/>
      <c r="GX108" s="108"/>
      <c r="GY108" s="108"/>
      <c r="GZ108" s="108"/>
      <c r="HA108" s="108"/>
      <c r="HB108" s="108"/>
      <c r="HC108" s="108"/>
      <c r="HD108" s="108"/>
      <c r="HE108" s="108"/>
      <c r="HF108" s="108"/>
      <c r="HG108" s="108"/>
      <c r="HH108" s="108"/>
      <c r="HI108" s="108"/>
      <c r="HJ108" s="108"/>
      <c r="HK108" s="108"/>
      <c r="HL108" s="108"/>
      <c r="HM108" s="108"/>
      <c r="HN108" s="108"/>
      <c r="HO108" s="108"/>
      <c r="HP108" s="108"/>
      <c r="HQ108" s="108"/>
      <c r="HR108" s="108"/>
      <c r="HS108" s="108"/>
      <c r="HT108" s="108"/>
      <c r="HU108" s="108"/>
      <c r="HV108" s="109"/>
      <c r="HW108" s="109"/>
    </row>
    <row r="109" spans="1:231" s="107" customFormat="1" ht="54" customHeight="1">
      <c r="A109" s="24"/>
      <c r="B109" s="59" t="s">
        <v>226</v>
      </c>
      <c r="C109" s="57"/>
      <c r="D109" s="13">
        <v>5987282</v>
      </c>
      <c r="E109" s="13">
        <f t="shared" si="14"/>
        <v>0</v>
      </c>
      <c r="F109" s="59"/>
      <c r="G109" s="13"/>
      <c r="H109" s="13"/>
      <c r="I109" s="59"/>
      <c r="J109" s="13">
        <v>5000000</v>
      </c>
      <c r="K109" s="13">
        <v>0</v>
      </c>
      <c r="L109" s="13">
        <v>987282</v>
      </c>
      <c r="M109" s="13">
        <v>0</v>
      </c>
      <c r="N109" s="17">
        <f t="shared" si="17"/>
        <v>0</v>
      </c>
      <c r="O109" s="85" t="s">
        <v>227</v>
      </c>
      <c r="P109" s="85" t="s">
        <v>155</v>
      </c>
      <c r="Q109" s="59" t="s">
        <v>119</v>
      </c>
      <c r="R109" s="18" t="s">
        <v>228</v>
      </c>
      <c r="S109" s="57"/>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GU109" s="108"/>
      <c r="GV109" s="108"/>
      <c r="GW109" s="108"/>
      <c r="GX109" s="108"/>
      <c r="GY109" s="108"/>
      <c r="GZ109" s="108"/>
      <c r="HA109" s="108"/>
      <c r="HB109" s="108"/>
      <c r="HC109" s="108"/>
      <c r="HD109" s="108"/>
      <c r="HE109" s="108"/>
      <c r="HF109" s="108"/>
      <c r="HG109" s="108"/>
      <c r="HH109" s="108"/>
      <c r="HI109" s="108"/>
      <c r="HJ109" s="108"/>
      <c r="HK109" s="108"/>
      <c r="HL109" s="108"/>
      <c r="HM109" s="108"/>
      <c r="HN109" s="108"/>
      <c r="HO109" s="108"/>
      <c r="HP109" s="108"/>
      <c r="HQ109" s="108"/>
      <c r="HR109" s="108"/>
      <c r="HS109" s="108"/>
      <c r="HT109" s="108"/>
      <c r="HU109" s="108"/>
      <c r="HV109" s="109"/>
      <c r="HW109" s="109"/>
    </row>
    <row r="110" spans="1:256" s="139" customFormat="1" ht="73.5" customHeight="1">
      <c r="A110" s="24" t="s">
        <v>368</v>
      </c>
      <c r="B110" s="144" t="s">
        <v>229</v>
      </c>
      <c r="C110" s="74" t="s">
        <v>230</v>
      </c>
      <c r="D110" s="13">
        <f aca="true" t="shared" si="18" ref="D110:D116">G110+J110+L110</f>
        <v>5000000</v>
      </c>
      <c r="E110" s="13">
        <v>5000000</v>
      </c>
      <c r="F110" s="59"/>
      <c r="G110" s="13"/>
      <c r="H110" s="13"/>
      <c r="I110" s="59"/>
      <c r="J110" s="13">
        <v>4500000</v>
      </c>
      <c r="K110" s="75">
        <v>4500000</v>
      </c>
      <c r="L110" s="13">
        <v>500000</v>
      </c>
      <c r="M110" s="13">
        <v>500000</v>
      </c>
      <c r="N110" s="17">
        <f t="shared" si="17"/>
        <v>100</v>
      </c>
      <c r="O110" s="145"/>
      <c r="P110" s="85" t="s">
        <v>207</v>
      </c>
      <c r="Q110" s="77" t="s">
        <v>207</v>
      </c>
      <c r="R110" s="77" t="s">
        <v>207</v>
      </c>
      <c r="S110" s="57" t="s">
        <v>231</v>
      </c>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GU110" s="140"/>
      <c r="GV110" s="140"/>
      <c r="GW110" s="140"/>
      <c r="GX110" s="140"/>
      <c r="GY110" s="140"/>
      <c r="GZ110" s="140"/>
      <c r="HA110" s="140"/>
      <c r="HB110" s="140"/>
      <c r="HC110" s="140"/>
      <c r="HD110" s="140"/>
      <c r="HE110" s="140"/>
      <c r="HF110" s="140"/>
      <c r="HG110" s="140"/>
      <c r="HH110" s="140"/>
      <c r="HI110" s="140"/>
      <c r="HJ110" s="140"/>
      <c r="HK110" s="140"/>
      <c r="HL110" s="140"/>
      <c r="HM110" s="140"/>
      <c r="HN110" s="140"/>
      <c r="HO110" s="140"/>
      <c r="HP110" s="140"/>
      <c r="HQ110" s="140"/>
      <c r="HR110" s="140"/>
      <c r="HS110" s="140"/>
      <c r="HT110" s="140"/>
      <c r="HU110" s="140"/>
      <c r="HV110" s="141"/>
      <c r="HW110" s="141"/>
      <c r="HX110" s="141"/>
      <c r="HY110" s="142"/>
      <c r="HZ110" s="142"/>
      <c r="IA110" s="142"/>
      <c r="IB110" s="142"/>
      <c r="IC110" s="142"/>
      <c r="ID110" s="142"/>
      <c r="IE110" s="142"/>
      <c r="IF110" s="142"/>
      <c r="IG110" s="142"/>
      <c r="IH110" s="142"/>
      <c r="II110" s="142"/>
      <c r="IJ110" s="142"/>
      <c r="IK110" s="142"/>
      <c r="IL110" s="142"/>
      <c r="IM110" s="142"/>
      <c r="IN110" s="142"/>
      <c r="IO110" s="142"/>
      <c r="IP110" s="142"/>
      <c r="IQ110" s="142"/>
      <c r="IR110" s="142"/>
      <c r="IS110" s="142"/>
      <c r="IT110" s="142"/>
      <c r="IU110" s="142"/>
      <c r="IV110" s="142"/>
    </row>
    <row r="111" spans="1:256" s="139" customFormat="1" ht="73.5" customHeight="1">
      <c r="A111" s="24"/>
      <c r="B111" s="144" t="s">
        <v>232</v>
      </c>
      <c r="C111" s="74"/>
      <c r="D111" s="13">
        <f t="shared" si="18"/>
        <v>60000</v>
      </c>
      <c r="E111" s="13">
        <v>60000</v>
      </c>
      <c r="F111" s="59"/>
      <c r="G111" s="13"/>
      <c r="H111" s="13"/>
      <c r="I111" s="59"/>
      <c r="J111" s="13">
        <v>50000</v>
      </c>
      <c r="K111" s="75">
        <v>50000</v>
      </c>
      <c r="L111" s="13">
        <v>10000</v>
      </c>
      <c r="M111" s="13">
        <v>10000</v>
      </c>
      <c r="N111" s="17">
        <f t="shared" si="17"/>
        <v>100</v>
      </c>
      <c r="O111" s="145"/>
      <c r="P111" s="85" t="s">
        <v>207</v>
      </c>
      <c r="Q111" s="77" t="s">
        <v>207</v>
      </c>
      <c r="R111" s="77" t="s">
        <v>207</v>
      </c>
      <c r="S111" s="57"/>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GU111" s="140"/>
      <c r="GV111" s="140"/>
      <c r="GW111" s="140"/>
      <c r="GX111" s="140"/>
      <c r="GY111" s="140"/>
      <c r="GZ111" s="140"/>
      <c r="HA111" s="140"/>
      <c r="HB111" s="140"/>
      <c r="HC111" s="140"/>
      <c r="HD111" s="140"/>
      <c r="HE111" s="140"/>
      <c r="HF111" s="140"/>
      <c r="HG111" s="140"/>
      <c r="HH111" s="140"/>
      <c r="HI111" s="140"/>
      <c r="HJ111" s="140"/>
      <c r="HK111" s="140"/>
      <c r="HL111" s="140"/>
      <c r="HM111" s="140"/>
      <c r="HN111" s="140"/>
      <c r="HO111" s="140"/>
      <c r="HP111" s="140"/>
      <c r="HQ111" s="140"/>
      <c r="HR111" s="140"/>
      <c r="HS111" s="140"/>
      <c r="HT111" s="140"/>
      <c r="HU111" s="140"/>
      <c r="HV111" s="141"/>
      <c r="HW111" s="141"/>
      <c r="HX111" s="141"/>
      <c r="HY111" s="142"/>
      <c r="HZ111" s="142"/>
      <c r="IA111" s="142"/>
      <c r="IB111" s="142"/>
      <c r="IC111" s="142"/>
      <c r="ID111" s="142"/>
      <c r="IE111" s="142"/>
      <c r="IF111" s="142"/>
      <c r="IG111" s="142"/>
      <c r="IH111" s="142"/>
      <c r="II111" s="142"/>
      <c r="IJ111" s="142"/>
      <c r="IK111" s="142"/>
      <c r="IL111" s="142"/>
      <c r="IM111" s="142"/>
      <c r="IN111" s="142"/>
      <c r="IO111" s="142"/>
      <c r="IP111" s="142"/>
      <c r="IQ111" s="142"/>
      <c r="IR111" s="142"/>
      <c r="IS111" s="142"/>
      <c r="IT111" s="142"/>
      <c r="IU111" s="142"/>
      <c r="IV111" s="142"/>
    </row>
    <row r="112" spans="1:256" s="139" customFormat="1" ht="72" customHeight="1">
      <c r="A112" s="24" t="s">
        <v>369</v>
      </c>
      <c r="B112" s="77" t="s">
        <v>233</v>
      </c>
      <c r="C112" s="57" t="s">
        <v>234</v>
      </c>
      <c r="D112" s="13">
        <f t="shared" si="18"/>
        <v>30000</v>
      </c>
      <c r="E112" s="13">
        <f aca="true" t="shared" si="19" ref="E112:E114">H112+K112+M112</f>
        <v>30000</v>
      </c>
      <c r="F112" s="14"/>
      <c r="G112" s="13"/>
      <c r="H112" s="13"/>
      <c r="I112" s="14"/>
      <c r="J112" s="13"/>
      <c r="K112" s="75"/>
      <c r="L112" s="13">
        <v>30000</v>
      </c>
      <c r="M112" s="13">
        <v>30000</v>
      </c>
      <c r="N112" s="13">
        <f>M112/L112*100</f>
        <v>100</v>
      </c>
      <c r="O112" s="85"/>
      <c r="P112" s="85" t="s">
        <v>207</v>
      </c>
      <c r="Q112" s="77" t="s">
        <v>207</v>
      </c>
      <c r="R112" s="77" t="s">
        <v>207</v>
      </c>
      <c r="S112" s="57" t="s">
        <v>231</v>
      </c>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GU112" s="140"/>
      <c r="GV112" s="140"/>
      <c r="GW112" s="140"/>
      <c r="GX112" s="140"/>
      <c r="GY112" s="140"/>
      <c r="GZ112" s="140"/>
      <c r="HA112" s="140"/>
      <c r="HB112" s="140"/>
      <c r="HC112" s="140"/>
      <c r="HD112" s="140"/>
      <c r="HE112" s="140"/>
      <c r="HF112" s="140"/>
      <c r="HG112" s="140"/>
      <c r="HH112" s="140"/>
      <c r="HI112" s="140"/>
      <c r="HJ112" s="140"/>
      <c r="HK112" s="140"/>
      <c r="HL112" s="140"/>
      <c r="HM112" s="140"/>
      <c r="HN112" s="140"/>
      <c r="HO112" s="140"/>
      <c r="HP112" s="140"/>
      <c r="HQ112" s="140"/>
      <c r="HR112" s="140"/>
      <c r="HS112" s="140"/>
      <c r="HT112" s="140"/>
      <c r="HU112" s="140"/>
      <c r="HV112" s="141"/>
      <c r="HW112" s="141"/>
      <c r="HX112" s="141"/>
      <c r="HY112" s="142"/>
      <c r="HZ112" s="142"/>
      <c r="IA112" s="142"/>
      <c r="IB112" s="142"/>
      <c r="IC112" s="142"/>
      <c r="ID112" s="142"/>
      <c r="IE112" s="142"/>
      <c r="IF112" s="142"/>
      <c r="IG112" s="142"/>
      <c r="IH112" s="142"/>
      <c r="II112" s="142"/>
      <c r="IJ112" s="142"/>
      <c r="IK112" s="142"/>
      <c r="IL112" s="142"/>
      <c r="IM112" s="142"/>
      <c r="IN112" s="142"/>
      <c r="IO112" s="142"/>
      <c r="IP112" s="142"/>
      <c r="IQ112" s="142"/>
      <c r="IR112" s="142"/>
      <c r="IS112" s="142"/>
      <c r="IT112" s="142"/>
      <c r="IU112" s="142"/>
      <c r="IV112" s="142"/>
    </row>
    <row r="113" spans="1:53" ht="105" customHeight="1">
      <c r="A113" s="101">
        <v>33</v>
      </c>
      <c r="B113" s="144" t="s">
        <v>235</v>
      </c>
      <c r="C113" s="57" t="s">
        <v>236</v>
      </c>
      <c r="D113" s="13">
        <f t="shared" si="18"/>
        <v>3782520</v>
      </c>
      <c r="E113" s="13">
        <f t="shared" si="19"/>
        <v>3782520</v>
      </c>
      <c r="F113" s="14"/>
      <c r="G113" s="13">
        <v>1821684.84</v>
      </c>
      <c r="H113" s="13">
        <v>1821684.84</v>
      </c>
      <c r="I113" s="14"/>
      <c r="J113" s="13">
        <v>956705.66</v>
      </c>
      <c r="K113" s="13">
        <v>956705.66</v>
      </c>
      <c r="L113" s="13">
        <f>500000+504129.5</f>
        <v>1004129.5</v>
      </c>
      <c r="M113" s="13">
        <f>500000+504129.5</f>
        <v>1004129.5</v>
      </c>
      <c r="N113" s="17">
        <f aca="true" t="shared" si="20" ref="N113:N132">E113/D113*100</f>
        <v>100</v>
      </c>
      <c r="O113" s="85"/>
      <c r="P113" s="85" t="s">
        <v>155</v>
      </c>
      <c r="Q113" s="77" t="s">
        <v>119</v>
      </c>
      <c r="R113" s="59" t="s">
        <v>119</v>
      </c>
      <c r="S113" s="57" t="s">
        <v>120</v>
      </c>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row>
    <row r="114" spans="1:256" ht="164.25" customHeight="1">
      <c r="A114" s="101">
        <v>34</v>
      </c>
      <c r="B114" s="24" t="s">
        <v>237</v>
      </c>
      <c r="C114" s="110" t="s">
        <v>238</v>
      </c>
      <c r="D114" s="13">
        <f t="shared" si="18"/>
        <v>500000</v>
      </c>
      <c r="E114" s="13">
        <f t="shared" si="19"/>
        <v>500000</v>
      </c>
      <c r="F114" s="14"/>
      <c r="G114" s="13"/>
      <c r="H114" s="13"/>
      <c r="I114" s="14"/>
      <c r="J114" s="47"/>
      <c r="K114" s="48"/>
      <c r="L114" s="13">
        <v>500000</v>
      </c>
      <c r="M114" s="13">
        <v>500000</v>
      </c>
      <c r="N114" s="17">
        <f t="shared" si="20"/>
        <v>100</v>
      </c>
      <c r="O114" s="85"/>
      <c r="P114" s="79" t="s">
        <v>370</v>
      </c>
      <c r="Q114" s="77" t="s">
        <v>119</v>
      </c>
      <c r="R114" s="59" t="s">
        <v>119</v>
      </c>
      <c r="S114" s="57" t="s">
        <v>242</v>
      </c>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GU114" s="28"/>
      <c r="GV114" s="28"/>
      <c r="GW114" s="28"/>
      <c r="GX114" s="28"/>
      <c r="GY114" s="28"/>
      <c r="GZ114" s="28"/>
      <c r="HA114" s="28"/>
      <c r="HB114" s="28"/>
      <c r="HC114" s="28"/>
      <c r="HD114" s="28"/>
      <c r="HE114" s="28"/>
      <c r="HF114" s="28"/>
      <c r="HG114" s="28"/>
      <c r="HH114" s="28"/>
      <c r="HI114" s="28"/>
      <c r="HJ114" s="28"/>
      <c r="HK114" s="28"/>
      <c r="HL114" s="28"/>
      <c r="HM114" s="28"/>
      <c r="HN114" s="28"/>
      <c r="HO114" s="28"/>
      <c r="HP114" s="28"/>
      <c r="HQ114" s="28"/>
      <c r="HR114" s="28"/>
      <c r="HS114" s="28"/>
      <c r="HT114" s="28"/>
      <c r="HU114" s="28"/>
      <c r="HV114" s="50"/>
      <c r="HW114" s="50"/>
      <c r="HX114" s="50"/>
      <c r="HY114" s="51"/>
      <c r="HZ114" s="51"/>
      <c r="IA114" s="51"/>
      <c r="IB114" s="51"/>
      <c r="IC114" s="51"/>
      <c r="ID114" s="51"/>
      <c r="IE114" s="51"/>
      <c r="IF114" s="51"/>
      <c r="IG114" s="51"/>
      <c r="IH114" s="51"/>
      <c r="II114" s="51"/>
      <c r="IJ114" s="51"/>
      <c r="IK114" s="51"/>
      <c r="IL114" s="51"/>
      <c r="IM114" s="51"/>
      <c r="IN114" s="51"/>
      <c r="IO114" s="51"/>
      <c r="IP114" s="51"/>
      <c r="IQ114" s="51"/>
      <c r="IR114" s="51"/>
      <c r="IS114" s="51"/>
      <c r="IT114" s="51"/>
      <c r="IU114" s="51"/>
      <c r="IV114" s="51"/>
    </row>
    <row r="115" spans="1:256" ht="68.25" customHeight="1">
      <c r="A115" s="101"/>
      <c r="B115" s="24" t="s">
        <v>240</v>
      </c>
      <c r="C115" s="110"/>
      <c r="D115" s="13">
        <f t="shared" si="18"/>
        <v>1000000</v>
      </c>
      <c r="E115" s="13">
        <v>1000000</v>
      </c>
      <c r="F115" s="14"/>
      <c r="G115" s="13"/>
      <c r="H115" s="13"/>
      <c r="I115" s="14"/>
      <c r="J115" s="47"/>
      <c r="K115" s="48"/>
      <c r="L115" s="13">
        <v>1000000</v>
      </c>
      <c r="M115" s="13">
        <v>100000</v>
      </c>
      <c r="N115" s="17">
        <f t="shared" si="20"/>
        <v>100</v>
      </c>
      <c r="O115" s="85"/>
      <c r="P115" s="85" t="s">
        <v>241</v>
      </c>
      <c r="Q115" s="59"/>
      <c r="R115" s="78"/>
      <c r="S115" s="57" t="s">
        <v>242</v>
      </c>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GU115" s="28"/>
      <c r="GV115" s="28"/>
      <c r="GW115" s="28"/>
      <c r="GX115" s="28"/>
      <c r="GY115" s="28"/>
      <c r="GZ115" s="28"/>
      <c r="HA115" s="28"/>
      <c r="HB115" s="28"/>
      <c r="HC115" s="28"/>
      <c r="HD115" s="28"/>
      <c r="HE115" s="28"/>
      <c r="HF115" s="28"/>
      <c r="HG115" s="28"/>
      <c r="HH115" s="28"/>
      <c r="HI115" s="28"/>
      <c r="HJ115" s="28"/>
      <c r="HK115" s="28"/>
      <c r="HL115" s="28"/>
      <c r="HM115" s="28"/>
      <c r="HN115" s="28"/>
      <c r="HO115" s="28"/>
      <c r="HP115" s="28"/>
      <c r="HQ115" s="28"/>
      <c r="HR115" s="28"/>
      <c r="HS115" s="28"/>
      <c r="HT115" s="28"/>
      <c r="HU115" s="28"/>
      <c r="HV115" s="50"/>
      <c r="HW115" s="50"/>
      <c r="HX115" s="50"/>
      <c r="HY115" s="51"/>
      <c r="HZ115" s="51"/>
      <c r="IA115" s="51"/>
      <c r="IB115" s="51"/>
      <c r="IC115" s="51"/>
      <c r="ID115" s="51"/>
      <c r="IE115" s="51"/>
      <c r="IF115" s="51"/>
      <c r="IG115" s="51"/>
      <c r="IH115" s="51"/>
      <c r="II115" s="51"/>
      <c r="IJ115" s="51"/>
      <c r="IK115" s="51"/>
      <c r="IL115" s="51"/>
      <c r="IM115" s="51"/>
      <c r="IN115" s="51"/>
      <c r="IO115" s="51"/>
      <c r="IP115" s="51"/>
      <c r="IQ115" s="51"/>
      <c r="IR115" s="51"/>
      <c r="IS115" s="51"/>
      <c r="IT115" s="51"/>
      <c r="IU115" s="51"/>
      <c r="IV115" s="51"/>
    </row>
    <row r="116" spans="1:53" ht="106.5" customHeight="1">
      <c r="A116" s="101">
        <v>35</v>
      </c>
      <c r="B116" s="77" t="s">
        <v>243</v>
      </c>
      <c r="C116" s="57" t="s">
        <v>244</v>
      </c>
      <c r="D116" s="13">
        <f t="shared" si="18"/>
        <v>75000</v>
      </c>
      <c r="E116" s="13">
        <f>H116+K116+M116</f>
        <v>0</v>
      </c>
      <c r="F116" s="59"/>
      <c r="G116" s="13"/>
      <c r="H116" s="13"/>
      <c r="I116" s="59"/>
      <c r="J116" s="47"/>
      <c r="K116" s="48"/>
      <c r="L116" s="13">
        <v>75000</v>
      </c>
      <c r="M116" s="13">
        <v>0</v>
      </c>
      <c r="N116" s="17">
        <f t="shared" si="20"/>
        <v>0</v>
      </c>
      <c r="O116" s="49" t="s">
        <v>371</v>
      </c>
      <c r="P116" s="85" t="s">
        <v>155</v>
      </c>
      <c r="Q116" s="18" t="s">
        <v>372</v>
      </c>
      <c r="R116" s="77" t="s">
        <v>119</v>
      </c>
      <c r="S116" s="110" t="s">
        <v>98</v>
      </c>
      <c r="T116" s="43"/>
      <c r="U116" s="4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row>
    <row r="117" spans="1:53" ht="114" customHeight="1">
      <c r="A117" s="101">
        <v>36</v>
      </c>
      <c r="B117" s="24" t="s">
        <v>245</v>
      </c>
      <c r="C117" s="11" t="s">
        <v>246</v>
      </c>
      <c r="D117" s="13">
        <v>5656343.31</v>
      </c>
      <c r="E117" s="13">
        <v>4942256.53</v>
      </c>
      <c r="F117" s="22"/>
      <c r="G117" s="16"/>
      <c r="H117" s="16"/>
      <c r="I117" s="22"/>
      <c r="J117" s="62"/>
      <c r="K117" s="68"/>
      <c r="L117" s="13">
        <v>5656343.31</v>
      </c>
      <c r="M117" s="13">
        <v>4942256.53</v>
      </c>
      <c r="N117" s="17">
        <f t="shared" si="20"/>
        <v>87.3754696123634</v>
      </c>
      <c r="O117" s="49" t="s">
        <v>373</v>
      </c>
      <c r="P117" s="22"/>
      <c r="Q117" s="146"/>
      <c r="R117" s="146"/>
      <c r="S117" s="57" t="s">
        <v>247</v>
      </c>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row>
    <row r="118" spans="1:53" ht="34.5" customHeight="1">
      <c r="A118" s="101">
        <v>37</v>
      </c>
      <c r="B118" s="73" t="s">
        <v>249</v>
      </c>
      <c r="C118" s="11" t="s">
        <v>250</v>
      </c>
      <c r="D118" s="13">
        <f aca="true" t="shared" si="21" ref="D118:D121">G118+J118+L118</f>
        <v>10026744</v>
      </c>
      <c r="E118" s="31">
        <v>9721321.85</v>
      </c>
      <c r="F118" s="15"/>
      <c r="G118" s="16"/>
      <c r="H118" s="16"/>
      <c r="I118" s="15"/>
      <c r="J118" s="62"/>
      <c r="K118" s="68"/>
      <c r="L118" s="13">
        <v>10026744</v>
      </c>
      <c r="M118" s="31">
        <v>9721321.85</v>
      </c>
      <c r="N118" s="17">
        <f t="shared" si="20"/>
        <v>96.95392492318543</v>
      </c>
      <c r="O118" s="147"/>
      <c r="P118" s="148"/>
      <c r="Q118" s="149"/>
      <c r="R118" s="22"/>
      <c r="S118" s="38" t="s">
        <v>251</v>
      </c>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row>
    <row r="119" spans="1:53" ht="34.5" customHeight="1">
      <c r="A119" s="101"/>
      <c r="B119" s="73" t="s">
        <v>252</v>
      </c>
      <c r="C119" s="11"/>
      <c r="D119" s="13">
        <f t="shared" si="21"/>
        <v>578599.66</v>
      </c>
      <c r="E119" s="13">
        <f>H119+K119+M119</f>
        <v>576376.5</v>
      </c>
      <c r="F119" s="15"/>
      <c r="G119" s="16"/>
      <c r="H119" s="16"/>
      <c r="I119" s="15"/>
      <c r="J119" s="62"/>
      <c r="K119" s="68"/>
      <c r="L119" s="13">
        <v>578599.66</v>
      </c>
      <c r="M119" s="13">
        <v>576376.5</v>
      </c>
      <c r="N119" s="17">
        <f t="shared" si="20"/>
        <v>99.61576887203839</v>
      </c>
      <c r="O119" s="147"/>
      <c r="P119" s="148"/>
      <c r="Q119" s="149"/>
      <c r="R119" s="22"/>
      <c r="S119" s="38"/>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row>
    <row r="120" spans="1:53" ht="34.5" customHeight="1">
      <c r="A120" s="101"/>
      <c r="B120" s="73" t="s">
        <v>253</v>
      </c>
      <c r="C120" s="11"/>
      <c r="D120" s="13">
        <f t="shared" si="21"/>
        <v>328936.18</v>
      </c>
      <c r="E120" s="13">
        <v>323638.25</v>
      </c>
      <c r="F120" s="15"/>
      <c r="G120" s="16"/>
      <c r="H120" s="16"/>
      <c r="I120" s="15"/>
      <c r="J120" s="62"/>
      <c r="K120" s="68"/>
      <c r="L120" s="13">
        <v>328936.18</v>
      </c>
      <c r="M120" s="13">
        <v>323638.25</v>
      </c>
      <c r="N120" s="17">
        <f t="shared" si="20"/>
        <v>98.38937449811694</v>
      </c>
      <c r="O120" s="147"/>
      <c r="P120" s="148"/>
      <c r="Q120" s="149"/>
      <c r="R120" s="22"/>
      <c r="S120" s="38"/>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row>
    <row r="121" spans="1:53" ht="34.5" customHeight="1">
      <c r="A121" s="101"/>
      <c r="B121" s="73" t="s">
        <v>254</v>
      </c>
      <c r="C121" s="11"/>
      <c r="D121" s="13">
        <f t="shared" si="21"/>
        <v>3992.22</v>
      </c>
      <c r="E121" s="13">
        <f aca="true" t="shared" si="22" ref="E121:E122">H121+K121+M121</f>
        <v>3992.22</v>
      </c>
      <c r="F121" s="15"/>
      <c r="G121" s="16"/>
      <c r="H121" s="16"/>
      <c r="I121" s="15"/>
      <c r="J121" s="62"/>
      <c r="K121" s="68"/>
      <c r="L121" s="13">
        <v>3992.22</v>
      </c>
      <c r="M121" s="13">
        <v>3992.22</v>
      </c>
      <c r="N121" s="17">
        <f t="shared" si="20"/>
        <v>100</v>
      </c>
      <c r="O121" s="147"/>
      <c r="P121" s="148"/>
      <c r="Q121" s="149"/>
      <c r="R121" s="22"/>
      <c r="S121" s="38"/>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row>
    <row r="122" spans="1:53" ht="34.5" customHeight="1">
      <c r="A122" s="101"/>
      <c r="B122" s="73" t="s">
        <v>255</v>
      </c>
      <c r="C122" s="11"/>
      <c r="D122" s="13">
        <v>2834416.53</v>
      </c>
      <c r="E122" s="13">
        <f t="shared" si="22"/>
        <v>2834416.53</v>
      </c>
      <c r="F122" s="15"/>
      <c r="G122" s="16"/>
      <c r="H122" s="16"/>
      <c r="I122" s="15"/>
      <c r="J122" s="62"/>
      <c r="K122" s="68"/>
      <c r="L122" s="13">
        <v>2834416.53</v>
      </c>
      <c r="M122" s="13">
        <v>2834416.53</v>
      </c>
      <c r="N122" s="17">
        <f t="shared" si="20"/>
        <v>100</v>
      </c>
      <c r="O122" s="147"/>
      <c r="P122" s="148"/>
      <c r="Q122" s="149"/>
      <c r="R122" s="22"/>
      <c r="S122" s="38"/>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row>
    <row r="123" spans="1:53" ht="34.5" customHeight="1">
      <c r="A123" s="101"/>
      <c r="B123" s="73" t="s">
        <v>256</v>
      </c>
      <c r="C123" s="11"/>
      <c r="D123" s="13">
        <f aca="true" t="shared" si="23" ref="D123:D124">G123+J123+L123</f>
        <v>4768132.6</v>
      </c>
      <c r="E123" s="13">
        <v>4700000</v>
      </c>
      <c r="F123" s="15"/>
      <c r="G123" s="16"/>
      <c r="H123" s="16"/>
      <c r="I123" s="15"/>
      <c r="J123" s="13">
        <v>4768132.6</v>
      </c>
      <c r="K123" s="75">
        <v>4700000</v>
      </c>
      <c r="L123" s="16"/>
      <c r="M123" s="16"/>
      <c r="N123" s="17">
        <f t="shared" si="20"/>
        <v>98.571084201811</v>
      </c>
      <c r="O123" s="147"/>
      <c r="P123" s="148"/>
      <c r="Q123" s="149"/>
      <c r="R123" s="22"/>
      <c r="S123" s="38"/>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row>
    <row r="124" spans="1:53" ht="36" customHeight="1">
      <c r="A124" s="101"/>
      <c r="B124" s="73" t="s">
        <v>257</v>
      </c>
      <c r="C124" s="11"/>
      <c r="D124" s="13">
        <f t="shared" si="23"/>
        <v>4198000</v>
      </c>
      <c r="E124" s="13">
        <f>H124+K124+M124</f>
        <v>4198000</v>
      </c>
      <c r="F124" s="15"/>
      <c r="G124" s="16"/>
      <c r="H124" s="16"/>
      <c r="I124" s="15"/>
      <c r="J124" s="13">
        <v>3988100</v>
      </c>
      <c r="K124" s="13">
        <v>3988100</v>
      </c>
      <c r="L124" s="13">
        <v>209900</v>
      </c>
      <c r="M124" s="13">
        <v>209900</v>
      </c>
      <c r="N124" s="17">
        <f t="shared" si="20"/>
        <v>100</v>
      </c>
      <c r="O124" s="150"/>
      <c r="P124" s="22"/>
      <c r="Q124" s="22"/>
      <c r="R124" s="151"/>
      <c r="S124" s="38"/>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row>
    <row r="125" spans="1:53" ht="36" customHeight="1">
      <c r="A125" s="101"/>
      <c r="B125" s="73" t="s">
        <v>258</v>
      </c>
      <c r="C125" s="11"/>
      <c r="D125" s="13">
        <v>265092</v>
      </c>
      <c r="E125" s="13">
        <v>265092</v>
      </c>
      <c r="F125" s="15"/>
      <c r="G125" s="16"/>
      <c r="H125" s="16"/>
      <c r="I125" s="15"/>
      <c r="J125" s="13">
        <v>210000</v>
      </c>
      <c r="K125" s="13">
        <v>210000</v>
      </c>
      <c r="L125" s="13">
        <v>55092</v>
      </c>
      <c r="M125" s="13">
        <v>55092</v>
      </c>
      <c r="N125" s="17">
        <f t="shared" si="20"/>
        <v>100</v>
      </c>
      <c r="O125" s="150"/>
      <c r="P125" s="22"/>
      <c r="Q125" s="22"/>
      <c r="R125" s="151"/>
      <c r="S125" s="38"/>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row>
    <row r="126" spans="1:53" ht="36" customHeight="1">
      <c r="A126" s="101"/>
      <c r="B126" s="73" t="s">
        <v>260</v>
      </c>
      <c r="C126" s="11"/>
      <c r="D126" s="13">
        <f aca="true" t="shared" si="24" ref="D126:D128">G126+J126+L126</f>
        <v>4100300</v>
      </c>
      <c r="E126" s="13">
        <f>H126+K126+M126</f>
        <v>4100300</v>
      </c>
      <c r="F126" s="15"/>
      <c r="G126" s="16"/>
      <c r="H126" s="16"/>
      <c r="I126" s="15"/>
      <c r="J126" s="13">
        <v>4100300</v>
      </c>
      <c r="K126" s="13">
        <v>4100300</v>
      </c>
      <c r="L126" s="16"/>
      <c r="M126" s="16"/>
      <c r="N126" s="17">
        <f t="shared" si="20"/>
        <v>100</v>
      </c>
      <c r="O126" s="150"/>
      <c r="P126" s="22"/>
      <c r="Q126" s="22"/>
      <c r="R126" s="151"/>
      <c r="S126" s="38"/>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row>
    <row r="127" spans="1:53" ht="34.5" customHeight="1">
      <c r="A127" s="101"/>
      <c r="B127" s="73" t="s">
        <v>261</v>
      </c>
      <c r="C127" s="11"/>
      <c r="D127" s="13">
        <f t="shared" si="24"/>
        <v>41400</v>
      </c>
      <c r="E127" s="13">
        <v>41400</v>
      </c>
      <c r="F127" s="15"/>
      <c r="G127" s="16"/>
      <c r="H127" s="16"/>
      <c r="I127" s="15"/>
      <c r="J127" s="62"/>
      <c r="K127" s="68"/>
      <c r="L127" s="13">
        <v>41400</v>
      </c>
      <c r="M127" s="13">
        <v>41400</v>
      </c>
      <c r="N127" s="17">
        <f t="shared" si="20"/>
        <v>100</v>
      </c>
      <c r="O127" s="147"/>
      <c r="P127" s="148"/>
      <c r="Q127" s="149"/>
      <c r="R127" s="22"/>
      <c r="S127" s="38"/>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row>
    <row r="128" spans="1:53" ht="34.5" customHeight="1">
      <c r="A128" s="101"/>
      <c r="B128" s="73" t="s">
        <v>262</v>
      </c>
      <c r="C128" s="11"/>
      <c r="D128" s="13">
        <f t="shared" si="24"/>
        <v>388700</v>
      </c>
      <c r="E128" s="13">
        <v>388700</v>
      </c>
      <c r="F128" s="15"/>
      <c r="G128" s="16"/>
      <c r="H128" s="16"/>
      <c r="I128" s="15"/>
      <c r="J128" s="62"/>
      <c r="K128" s="68"/>
      <c r="L128" s="13">
        <v>388700</v>
      </c>
      <c r="M128" s="13">
        <v>388700</v>
      </c>
      <c r="N128" s="17">
        <f t="shared" si="20"/>
        <v>100</v>
      </c>
      <c r="O128" s="147"/>
      <c r="P128" s="148"/>
      <c r="Q128" s="149"/>
      <c r="R128" s="22"/>
      <c r="S128" s="38"/>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row>
    <row r="129" spans="1:53" ht="54.75" customHeight="1">
      <c r="A129" s="101"/>
      <c r="B129" s="73" t="s">
        <v>263</v>
      </c>
      <c r="C129" s="11"/>
      <c r="D129" s="13">
        <v>1596166.62</v>
      </c>
      <c r="E129" s="13">
        <v>621580.86</v>
      </c>
      <c r="F129" s="15"/>
      <c r="G129" s="16"/>
      <c r="H129" s="16"/>
      <c r="I129" s="15"/>
      <c r="J129" s="62"/>
      <c r="K129" s="68"/>
      <c r="L129" s="13">
        <v>1596166.62</v>
      </c>
      <c r="M129" s="13">
        <v>621580.86</v>
      </c>
      <c r="N129" s="17">
        <f t="shared" si="20"/>
        <v>38.942103675868125</v>
      </c>
      <c r="O129" s="85" t="s">
        <v>374</v>
      </c>
      <c r="P129" s="150"/>
      <c r="Q129" s="22"/>
      <c r="R129" s="151"/>
      <c r="S129" s="38"/>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row>
    <row r="130" spans="1:53" s="50" customFormat="1" ht="42" customHeight="1">
      <c r="A130" s="152">
        <v>38</v>
      </c>
      <c r="B130" s="24" t="s">
        <v>264</v>
      </c>
      <c r="C130" s="11" t="s">
        <v>375</v>
      </c>
      <c r="D130" s="13">
        <f aca="true" t="shared" si="25" ref="D130:D136">G130+J130+L130</f>
        <v>575425.15</v>
      </c>
      <c r="E130" s="13">
        <f>H130+K130+M130</f>
        <v>85022.15</v>
      </c>
      <c r="F130" s="153"/>
      <c r="G130" s="68"/>
      <c r="H130" s="68"/>
      <c r="I130" s="153"/>
      <c r="J130" s="62"/>
      <c r="K130" s="68"/>
      <c r="L130" s="41">
        <v>575425.15</v>
      </c>
      <c r="M130" s="13">
        <v>85022.15</v>
      </c>
      <c r="N130" s="17">
        <f t="shared" si="20"/>
        <v>14.775535966754319</v>
      </c>
      <c r="O130" s="154" t="s">
        <v>376</v>
      </c>
      <c r="P130" s="82" t="s">
        <v>266</v>
      </c>
      <c r="Q130" s="153"/>
      <c r="R130" s="153"/>
      <c r="S130" s="122" t="s">
        <v>142</v>
      </c>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row>
    <row r="131" spans="1:53" s="50" customFormat="1" ht="368.25" customHeight="1">
      <c r="A131" s="152"/>
      <c r="B131" s="24" t="s">
        <v>267</v>
      </c>
      <c r="C131" s="11"/>
      <c r="D131" s="13">
        <f t="shared" si="25"/>
        <v>1262000</v>
      </c>
      <c r="E131" s="13">
        <v>477053</v>
      </c>
      <c r="F131" s="81"/>
      <c r="G131" s="68"/>
      <c r="H131" s="68"/>
      <c r="I131" s="153"/>
      <c r="J131" s="62"/>
      <c r="K131" s="68"/>
      <c r="L131" s="13">
        <v>1262000</v>
      </c>
      <c r="M131" s="13">
        <v>477053</v>
      </c>
      <c r="N131" s="17">
        <f t="shared" si="20"/>
        <v>37.8013470681458</v>
      </c>
      <c r="O131" s="155" t="s">
        <v>377</v>
      </c>
      <c r="P131" s="82" t="s">
        <v>378</v>
      </c>
      <c r="Q131" s="153"/>
      <c r="R131" s="153"/>
      <c r="S131" s="122"/>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row>
    <row r="132" spans="1:256" ht="409.5" customHeight="1">
      <c r="A132" s="152"/>
      <c r="B132" s="24" t="s">
        <v>269</v>
      </c>
      <c r="C132" s="11"/>
      <c r="D132" s="13">
        <f t="shared" si="25"/>
        <v>3963237.13</v>
      </c>
      <c r="E132" s="13">
        <v>3564362</v>
      </c>
      <c r="F132" s="14"/>
      <c r="G132" s="13"/>
      <c r="H132" s="13"/>
      <c r="I132" s="14"/>
      <c r="J132" s="62"/>
      <c r="K132" s="68"/>
      <c r="L132" s="41">
        <v>3963237.13</v>
      </c>
      <c r="M132" s="41">
        <v>3564362</v>
      </c>
      <c r="N132" s="17">
        <f t="shared" si="20"/>
        <v>89.93562290329068</v>
      </c>
      <c r="O132" s="147"/>
      <c r="P132" s="156" t="s">
        <v>379</v>
      </c>
      <c r="Q132" s="77" t="s">
        <v>380</v>
      </c>
      <c r="R132" s="21"/>
      <c r="S132" s="122"/>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GU132" s="28"/>
      <c r="GV132" s="28"/>
      <c r="GW132" s="28"/>
      <c r="GX132" s="28"/>
      <c r="GY132" s="28"/>
      <c r="GZ132" s="28"/>
      <c r="HA132" s="28"/>
      <c r="HB132" s="28"/>
      <c r="HC132" s="28"/>
      <c r="HD132" s="28"/>
      <c r="HE132" s="28"/>
      <c r="HF132" s="28"/>
      <c r="HG132" s="28"/>
      <c r="HH132" s="28"/>
      <c r="HI132" s="28"/>
      <c r="HJ132" s="28"/>
      <c r="HK132" s="28"/>
      <c r="HL132" s="28"/>
      <c r="HM132" s="28"/>
      <c r="HN132" s="28"/>
      <c r="HO132" s="28"/>
      <c r="HP132" s="28"/>
      <c r="HQ132" s="28"/>
      <c r="HR132" s="28"/>
      <c r="HS132" s="28"/>
      <c r="HT132" s="28"/>
      <c r="HU132" s="28"/>
      <c r="HV132" s="50"/>
      <c r="HW132" s="50"/>
      <c r="HX132" s="50"/>
      <c r="HY132" s="51"/>
      <c r="HZ132" s="51"/>
      <c r="IA132" s="51"/>
      <c r="IB132" s="51"/>
      <c r="IC132" s="51"/>
      <c r="ID132" s="51"/>
      <c r="IE132" s="51"/>
      <c r="IF132" s="51"/>
      <c r="IG132" s="51"/>
      <c r="IH132" s="51"/>
      <c r="II132" s="51"/>
      <c r="IJ132" s="51"/>
      <c r="IK132" s="51"/>
      <c r="IL132" s="51"/>
      <c r="IM132" s="51"/>
      <c r="IN132" s="51"/>
      <c r="IO132" s="51"/>
      <c r="IP132" s="51"/>
      <c r="IQ132" s="51"/>
      <c r="IR132" s="51"/>
      <c r="IS132" s="51"/>
      <c r="IT132" s="51"/>
      <c r="IU132" s="51"/>
      <c r="IV132" s="51"/>
    </row>
    <row r="133" spans="1:53" ht="409.5" customHeight="1">
      <c r="A133" s="101">
        <v>39</v>
      </c>
      <c r="B133" s="73" t="s">
        <v>272</v>
      </c>
      <c r="C133" s="11"/>
      <c r="D133" s="13">
        <f t="shared" si="25"/>
        <v>0</v>
      </c>
      <c r="E133" s="13">
        <f aca="true" t="shared" si="26" ref="E133:E137">H133+K133+M133</f>
        <v>0</v>
      </c>
      <c r="F133" s="14"/>
      <c r="G133" s="16"/>
      <c r="H133" s="16"/>
      <c r="I133" s="15"/>
      <c r="J133" s="62"/>
      <c r="K133" s="48"/>
      <c r="L133" s="41">
        <v>0</v>
      </c>
      <c r="M133" s="41"/>
      <c r="N133" s="17">
        <v>0</v>
      </c>
      <c r="O133" s="147"/>
      <c r="P133" s="150"/>
      <c r="Q133" s="77" t="s">
        <v>381</v>
      </c>
      <c r="R133" s="21"/>
      <c r="S133" s="122"/>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row>
    <row r="134" spans="1:53" ht="95.25" customHeight="1">
      <c r="A134" s="101"/>
      <c r="B134" s="24" t="s">
        <v>273</v>
      </c>
      <c r="C134" s="74" t="s">
        <v>274</v>
      </c>
      <c r="D134" s="13">
        <f t="shared" si="25"/>
        <v>2066427.15</v>
      </c>
      <c r="E134" s="13">
        <f t="shared" si="26"/>
        <v>376427.15</v>
      </c>
      <c r="F134" s="14"/>
      <c r="G134" s="16"/>
      <c r="H134" s="16"/>
      <c r="I134" s="15"/>
      <c r="J134" s="62"/>
      <c r="K134" s="48"/>
      <c r="L134" s="13">
        <v>2066427.15</v>
      </c>
      <c r="M134" s="13">
        <v>376427.15</v>
      </c>
      <c r="N134" s="17">
        <f aca="true" t="shared" si="27" ref="N134:N137">E134/D134*100</f>
        <v>18.216328119769432</v>
      </c>
      <c r="O134" s="85" t="s">
        <v>382</v>
      </c>
      <c r="P134" s="85" t="s">
        <v>383</v>
      </c>
      <c r="Q134" s="146"/>
      <c r="R134" s="146"/>
      <c r="S134" s="38"/>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row>
    <row r="135" spans="1:53" ht="206.25" customHeight="1">
      <c r="A135" s="101">
        <v>40</v>
      </c>
      <c r="B135" s="73" t="s">
        <v>275</v>
      </c>
      <c r="C135" s="74"/>
      <c r="D135" s="13">
        <f t="shared" si="25"/>
        <v>30395377.5</v>
      </c>
      <c r="E135" s="13">
        <f t="shared" si="26"/>
        <v>18182416.75</v>
      </c>
      <c r="F135" s="14"/>
      <c r="G135" s="13"/>
      <c r="H135" s="13"/>
      <c r="I135" s="14"/>
      <c r="J135" s="47">
        <v>27496961.5</v>
      </c>
      <c r="K135" s="70">
        <v>17272039.84</v>
      </c>
      <c r="L135" s="13">
        <v>2898416</v>
      </c>
      <c r="M135" s="13">
        <v>910376.91</v>
      </c>
      <c r="N135" s="17">
        <f t="shared" si="27"/>
        <v>59.8196773506103</v>
      </c>
      <c r="O135" s="85" t="s">
        <v>384</v>
      </c>
      <c r="P135" s="143" t="s">
        <v>385</v>
      </c>
      <c r="Q135" s="146"/>
      <c r="R135" s="146"/>
      <c r="S135" s="38"/>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row>
    <row r="136" spans="1:231" s="107" customFormat="1" ht="79.5" customHeight="1">
      <c r="A136" s="24" t="s">
        <v>386</v>
      </c>
      <c r="B136" s="24" t="s">
        <v>276</v>
      </c>
      <c r="C136" s="110" t="s">
        <v>277</v>
      </c>
      <c r="D136" s="13">
        <f t="shared" si="25"/>
        <v>840106.5</v>
      </c>
      <c r="E136" s="13">
        <f t="shared" si="26"/>
        <v>840095.39</v>
      </c>
      <c r="F136" s="14"/>
      <c r="G136" s="13"/>
      <c r="H136" s="13"/>
      <c r="I136" s="14"/>
      <c r="J136" s="47"/>
      <c r="K136" s="48"/>
      <c r="L136" s="13">
        <v>840106.5</v>
      </c>
      <c r="M136" s="13">
        <v>840095.39</v>
      </c>
      <c r="N136" s="17">
        <f t="shared" si="27"/>
        <v>99.99867754862034</v>
      </c>
      <c r="O136" s="85"/>
      <c r="P136" s="85"/>
      <c r="Q136" s="59"/>
      <c r="R136" s="78"/>
      <c r="S136" s="57" t="s">
        <v>107</v>
      </c>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6"/>
      <c r="AY136" s="106"/>
      <c r="AZ136" s="106"/>
      <c r="BA136" s="106"/>
      <c r="GU136" s="108"/>
      <c r="GV136" s="108"/>
      <c r="GW136" s="108"/>
      <c r="GX136" s="108"/>
      <c r="GY136" s="108"/>
      <c r="GZ136" s="108"/>
      <c r="HA136" s="108"/>
      <c r="HB136" s="108"/>
      <c r="HC136" s="108"/>
      <c r="HD136" s="108"/>
      <c r="HE136" s="108"/>
      <c r="HF136" s="108"/>
      <c r="HG136" s="108"/>
      <c r="HH136" s="108"/>
      <c r="HI136" s="108"/>
      <c r="HJ136" s="108"/>
      <c r="HK136" s="108"/>
      <c r="HL136" s="108"/>
      <c r="HM136" s="108"/>
      <c r="HN136" s="108"/>
      <c r="HO136" s="108"/>
      <c r="HP136" s="108"/>
      <c r="HQ136" s="108"/>
      <c r="HR136" s="108"/>
      <c r="HS136" s="108"/>
      <c r="HT136" s="108"/>
      <c r="HU136" s="108"/>
      <c r="HV136" s="109"/>
      <c r="HW136" s="109"/>
    </row>
    <row r="137" spans="1:53" ht="56.25" customHeight="1">
      <c r="A137" s="101">
        <v>42</v>
      </c>
      <c r="B137" s="24" t="s">
        <v>278</v>
      </c>
      <c r="C137" s="110" t="s">
        <v>279</v>
      </c>
      <c r="D137" s="13">
        <v>310830</v>
      </c>
      <c r="E137" s="13">
        <f t="shared" si="26"/>
        <v>310830</v>
      </c>
      <c r="F137" s="14"/>
      <c r="G137" s="13"/>
      <c r="H137" s="13"/>
      <c r="I137" s="14"/>
      <c r="J137" s="47">
        <v>155540</v>
      </c>
      <c r="K137" s="47">
        <v>155540</v>
      </c>
      <c r="L137" s="13">
        <v>155290</v>
      </c>
      <c r="M137" s="41">
        <v>155290</v>
      </c>
      <c r="N137" s="17">
        <f t="shared" si="27"/>
        <v>100</v>
      </c>
      <c r="O137" s="85"/>
      <c r="P137" s="85"/>
      <c r="Q137" s="77"/>
      <c r="R137" s="78"/>
      <c r="S137" s="57" t="s">
        <v>120</v>
      </c>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row>
    <row r="138" spans="1:53" ht="174.75" customHeight="1">
      <c r="A138" s="101"/>
      <c r="B138" s="24" t="s">
        <v>281</v>
      </c>
      <c r="C138" s="110"/>
      <c r="D138" s="13"/>
      <c r="E138" s="13"/>
      <c r="F138" s="14"/>
      <c r="G138" s="13"/>
      <c r="H138" s="13"/>
      <c r="I138" s="14"/>
      <c r="J138" s="47"/>
      <c r="K138" s="47"/>
      <c r="L138" s="13"/>
      <c r="M138" s="13"/>
      <c r="N138" s="17"/>
      <c r="O138" s="85"/>
      <c r="P138" s="85" t="s">
        <v>155</v>
      </c>
      <c r="Q138" s="77"/>
      <c r="R138" s="78"/>
      <c r="S138" s="57"/>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row>
    <row r="139" spans="1:231" s="44" customFormat="1" ht="99" customHeight="1">
      <c r="A139" s="24" t="s">
        <v>387</v>
      </c>
      <c r="B139" s="77" t="s">
        <v>283</v>
      </c>
      <c r="C139" s="110" t="s">
        <v>284</v>
      </c>
      <c r="D139" s="13">
        <v>0</v>
      </c>
      <c r="E139" s="13">
        <f aca="true" t="shared" si="28" ref="E139:E142">H139+K139+M139</f>
        <v>0</v>
      </c>
      <c r="F139" s="14"/>
      <c r="G139" s="13"/>
      <c r="H139" s="13"/>
      <c r="I139" s="14"/>
      <c r="J139" s="47"/>
      <c r="K139" s="48"/>
      <c r="L139" s="13">
        <v>0</v>
      </c>
      <c r="M139" s="13">
        <v>0</v>
      </c>
      <c r="N139" s="17">
        <v>0</v>
      </c>
      <c r="O139" s="85" t="s">
        <v>285</v>
      </c>
      <c r="P139" s="85" t="s">
        <v>155</v>
      </c>
      <c r="Q139" s="18" t="s">
        <v>119</v>
      </c>
      <c r="R139" s="59" t="s">
        <v>119</v>
      </c>
      <c r="S139" s="57" t="s">
        <v>197</v>
      </c>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6"/>
      <c r="HW139" s="46"/>
    </row>
    <row r="140" spans="1:53" ht="72" customHeight="1">
      <c r="A140" s="101">
        <v>44</v>
      </c>
      <c r="B140" s="86" t="s">
        <v>286</v>
      </c>
      <c r="C140" s="74" t="s">
        <v>287</v>
      </c>
      <c r="D140" s="13">
        <f aca="true" t="shared" si="29" ref="D140:D144">G140+J140+L140</f>
        <v>853213.15</v>
      </c>
      <c r="E140" s="13">
        <f t="shared" si="28"/>
        <v>504621.01</v>
      </c>
      <c r="F140" s="14"/>
      <c r="G140" s="13"/>
      <c r="H140" s="13"/>
      <c r="I140" s="14"/>
      <c r="J140" s="47"/>
      <c r="K140" s="48"/>
      <c r="L140" s="13">
        <v>853213.15</v>
      </c>
      <c r="M140" s="13">
        <v>504621.01</v>
      </c>
      <c r="N140" s="17">
        <f aca="true" t="shared" si="30" ref="N140:N144">E140/D140*100</f>
        <v>59.14360438537545</v>
      </c>
      <c r="O140" s="85" t="s">
        <v>388</v>
      </c>
      <c r="P140" s="85"/>
      <c r="Q140" s="18"/>
      <c r="R140" s="59"/>
      <c r="S140" s="57" t="s">
        <v>171</v>
      </c>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row>
    <row r="141" spans="1:53" ht="128.25" customHeight="1">
      <c r="A141" s="101"/>
      <c r="B141" s="86" t="s">
        <v>288</v>
      </c>
      <c r="C141" s="74"/>
      <c r="D141" s="13">
        <f t="shared" si="29"/>
        <v>9324857</v>
      </c>
      <c r="E141" s="13">
        <f t="shared" si="28"/>
        <v>9321068.590000002</v>
      </c>
      <c r="F141" s="14" t="s">
        <v>188</v>
      </c>
      <c r="G141" s="13">
        <v>8959176.34</v>
      </c>
      <c r="H141" s="13">
        <v>8955536.49</v>
      </c>
      <c r="I141" s="14" t="s">
        <v>289</v>
      </c>
      <c r="J141" s="47">
        <v>182840.33</v>
      </c>
      <c r="K141" s="47">
        <v>182766.05</v>
      </c>
      <c r="L141" s="13">
        <v>182840.33</v>
      </c>
      <c r="M141" s="13">
        <v>182766.05</v>
      </c>
      <c r="N141" s="17">
        <f t="shared" si="30"/>
        <v>99.95937299628297</v>
      </c>
      <c r="O141" s="49"/>
      <c r="P141" s="49" t="s">
        <v>155</v>
      </c>
      <c r="Q141" s="18"/>
      <c r="R141" s="18"/>
      <c r="S141" s="57"/>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row>
    <row r="142" spans="1:53" ht="208.5" customHeight="1">
      <c r="A142" s="101">
        <v>45</v>
      </c>
      <c r="B142" s="86" t="s">
        <v>290</v>
      </c>
      <c r="C142" s="74" t="s">
        <v>291</v>
      </c>
      <c r="D142" s="13">
        <f t="shared" si="29"/>
        <v>20000</v>
      </c>
      <c r="E142" s="13">
        <f t="shared" si="28"/>
        <v>0</v>
      </c>
      <c r="F142" s="22"/>
      <c r="G142" s="16"/>
      <c r="H142" s="16"/>
      <c r="I142" s="22"/>
      <c r="J142" s="62"/>
      <c r="K142" s="68"/>
      <c r="L142" s="13">
        <v>20000</v>
      </c>
      <c r="M142" s="13">
        <v>0</v>
      </c>
      <c r="N142" s="17">
        <f t="shared" si="30"/>
        <v>0</v>
      </c>
      <c r="O142" s="49" t="s">
        <v>292</v>
      </c>
      <c r="P142" s="85" t="s">
        <v>155</v>
      </c>
      <c r="Q142" s="77" t="s">
        <v>155</v>
      </c>
      <c r="R142" s="59" t="s">
        <v>155</v>
      </c>
      <c r="S142" s="57" t="s">
        <v>293</v>
      </c>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row>
    <row r="143" spans="1:256" ht="45" customHeight="1">
      <c r="A143" s="101">
        <v>46</v>
      </c>
      <c r="B143" s="86" t="s">
        <v>294</v>
      </c>
      <c r="C143" s="110" t="s">
        <v>265</v>
      </c>
      <c r="D143" s="13">
        <f t="shared" si="29"/>
        <v>6173000</v>
      </c>
      <c r="E143" s="13">
        <v>6173000</v>
      </c>
      <c r="F143" s="59"/>
      <c r="G143" s="13"/>
      <c r="H143" s="13"/>
      <c r="I143" s="59"/>
      <c r="J143" s="47"/>
      <c r="K143" s="48"/>
      <c r="L143" s="13">
        <v>6173000</v>
      </c>
      <c r="M143" s="13">
        <v>6173000</v>
      </c>
      <c r="N143" s="17">
        <f t="shared" si="30"/>
        <v>100</v>
      </c>
      <c r="O143" s="49"/>
      <c r="P143" s="85" t="s">
        <v>241</v>
      </c>
      <c r="Q143" s="77" t="s">
        <v>155</v>
      </c>
      <c r="R143" s="59" t="s">
        <v>155</v>
      </c>
      <c r="S143" s="57" t="s">
        <v>171</v>
      </c>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GU143" s="28"/>
      <c r="GV143" s="28"/>
      <c r="GW143" s="28"/>
      <c r="GX143" s="28"/>
      <c r="GY143" s="28"/>
      <c r="GZ143" s="28"/>
      <c r="HA143" s="28"/>
      <c r="HB143" s="28"/>
      <c r="HC143" s="28"/>
      <c r="HD143" s="28"/>
      <c r="HE143" s="28"/>
      <c r="HF143" s="28"/>
      <c r="HG143" s="28"/>
      <c r="HH143" s="28"/>
      <c r="HI143" s="28"/>
      <c r="HJ143" s="28"/>
      <c r="HK143" s="28"/>
      <c r="HL143" s="28"/>
      <c r="HM143" s="28"/>
      <c r="HN143" s="28"/>
      <c r="HO143" s="28"/>
      <c r="HP143" s="28"/>
      <c r="HQ143" s="28"/>
      <c r="HR143" s="28"/>
      <c r="HS143" s="28"/>
      <c r="HT143" s="28"/>
      <c r="HU143" s="28"/>
      <c r="HV143" s="50"/>
      <c r="HW143" s="50"/>
      <c r="HX143" s="50"/>
      <c r="HY143" s="51"/>
      <c r="HZ143" s="51"/>
      <c r="IA143" s="51"/>
      <c r="IB143" s="51"/>
      <c r="IC143" s="51"/>
      <c r="ID143" s="51"/>
      <c r="IE143" s="51"/>
      <c r="IF143" s="51"/>
      <c r="IG143" s="51"/>
      <c r="IH143" s="51"/>
      <c r="II143" s="51"/>
      <c r="IJ143" s="51"/>
      <c r="IK143" s="51"/>
      <c r="IL143" s="51"/>
      <c r="IM143" s="51"/>
      <c r="IN143" s="51"/>
      <c r="IO143" s="51"/>
      <c r="IP143" s="51"/>
      <c r="IQ143" s="51"/>
      <c r="IR143" s="51"/>
      <c r="IS143" s="51"/>
      <c r="IT143" s="51"/>
      <c r="IU143" s="51"/>
      <c r="IV143" s="51"/>
    </row>
    <row r="144" spans="1:256" ht="59.25" customHeight="1">
      <c r="A144" s="101"/>
      <c r="B144" s="86" t="s">
        <v>296</v>
      </c>
      <c r="C144" s="110"/>
      <c r="D144" s="13">
        <f t="shared" si="29"/>
        <v>500000</v>
      </c>
      <c r="E144" s="13">
        <f>H144+K144+M144</f>
        <v>0</v>
      </c>
      <c r="F144" s="14"/>
      <c r="G144" s="13"/>
      <c r="H144" s="13"/>
      <c r="I144" s="14"/>
      <c r="J144" s="47"/>
      <c r="K144" s="48"/>
      <c r="L144" s="13">
        <v>500000</v>
      </c>
      <c r="M144" s="13">
        <v>0</v>
      </c>
      <c r="N144" s="17">
        <f t="shared" si="30"/>
        <v>0</v>
      </c>
      <c r="O144" s="85" t="s">
        <v>365</v>
      </c>
      <c r="P144" s="85" t="s">
        <v>155</v>
      </c>
      <c r="Q144" s="59" t="s">
        <v>119</v>
      </c>
      <c r="R144" s="18" t="s">
        <v>155</v>
      </c>
      <c r="S144" s="57"/>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GU144" s="28"/>
      <c r="GV144" s="28"/>
      <c r="GW144" s="28"/>
      <c r="GX144" s="28"/>
      <c r="GY144" s="28"/>
      <c r="GZ144" s="28"/>
      <c r="HA144" s="28"/>
      <c r="HB144" s="28"/>
      <c r="HC144" s="28"/>
      <c r="HD144" s="28"/>
      <c r="HE144" s="28"/>
      <c r="HF144" s="28"/>
      <c r="HG144" s="28"/>
      <c r="HH144" s="28"/>
      <c r="HI144" s="28"/>
      <c r="HJ144" s="28"/>
      <c r="HK144" s="28"/>
      <c r="HL144" s="28"/>
      <c r="HM144" s="28"/>
      <c r="HN144" s="28"/>
      <c r="HO144" s="28"/>
      <c r="HP144" s="28"/>
      <c r="HQ144" s="28"/>
      <c r="HR144" s="28"/>
      <c r="HS144" s="28"/>
      <c r="HT144" s="28"/>
      <c r="HU144" s="28"/>
      <c r="HV144" s="50"/>
      <c r="HW144" s="50"/>
      <c r="HX144" s="50"/>
      <c r="HY144" s="51"/>
      <c r="HZ144" s="51"/>
      <c r="IA144" s="51"/>
      <c r="IB144" s="51"/>
      <c r="IC144" s="51"/>
      <c r="ID144" s="51"/>
      <c r="IE144" s="51"/>
      <c r="IF144" s="51"/>
      <c r="IG144" s="51"/>
      <c r="IH144" s="51"/>
      <c r="II144" s="51"/>
      <c r="IJ144" s="51"/>
      <c r="IK144" s="51"/>
      <c r="IL144" s="51"/>
      <c r="IM144" s="51"/>
      <c r="IN144" s="51"/>
      <c r="IO144" s="51"/>
      <c r="IP144" s="51"/>
      <c r="IQ144" s="51"/>
      <c r="IR144" s="51"/>
      <c r="IS144" s="51"/>
      <c r="IT144" s="51"/>
      <c r="IU144" s="51"/>
      <c r="IV144" s="51"/>
    </row>
    <row r="145" spans="1:53" ht="225.75" customHeight="1">
      <c r="A145" s="101">
        <v>47</v>
      </c>
      <c r="B145" s="24"/>
      <c r="C145" s="57" t="s">
        <v>297</v>
      </c>
      <c r="D145" s="13" t="s">
        <v>298</v>
      </c>
      <c r="E145" s="13"/>
      <c r="F145" s="13"/>
      <c r="G145" s="13" t="s">
        <v>119</v>
      </c>
      <c r="H145" s="13" t="s">
        <v>155</v>
      </c>
      <c r="I145" s="14" t="s">
        <v>155</v>
      </c>
      <c r="J145" s="47" t="s">
        <v>155</v>
      </c>
      <c r="K145" s="47" t="s">
        <v>155</v>
      </c>
      <c r="L145" s="47" t="s">
        <v>155</v>
      </c>
      <c r="M145" s="47" t="s">
        <v>155</v>
      </c>
      <c r="N145" s="47" t="s">
        <v>155</v>
      </c>
      <c r="O145" s="157"/>
      <c r="P145" s="157" t="s">
        <v>155</v>
      </c>
      <c r="Q145" s="47" t="s">
        <v>155</v>
      </c>
      <c r="R145" s="47" t="s">
        <v>155</v>
      </c>
      <c r="S145" s="57" t="s">
        <v>299</v>
      </c>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row>
    <row r="146" spans="2:53" ht="27.75" customHeight="1" hidden="1">
      <c r="B146" s="88" t="s">
        <v>300</v>
      </c>
      <c r="C146" s="88"/>
      <c r="D146" s="89">
        <f>SUM(D6:D145)</f>
        <v>1219763665.14</v>
      </c>
      <c r="E146" s="89">
        <f>SUM(E6:E145)</f>
        <v>1120551133.5</v>
      </c>
      <c r="F146" s="59"/>
      <c r="G146" s="90">
        <f>SUM(G6:G145)</f>
        <v>136791023.76</v>
      </c>
      <c r="H146" s="90">
        <f>SUM(H6:H145)</f>
        <v>107134933.92999999</v>
      </c>
      <c r="I146" s="89"/>
      <c r="J146" s="90">
        <f>SUM(J6:J145)</f>
        <v>640597415.77</v>
      </c>
      <c r="K146" s="90">
        <f>SUM(K6:K145)</f>
        <v>585935779.61</v>
      </c>
      <c r="L146" s="90">
        <f>SUM(L6:L145)</f>
        <v>457483517.51</v>
      </c>
      <c r="M146" s="90">
        <f>SUM(M6:M145)</f>
        <v>426290419.96</v>
      </c>
      <c r="N146" s="89">
        <f>M146/L146*100</f>
        <v>93.18159095222089</v>
      </c>
      <c r="O146" s="91"/>
      <c r="P146" s="158"/>
      <c r="Q146" s="93"/>
      <c r="R146" s="93"/>
      <c r="S146" s="92"/>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row>
    <row r="147" spans="1:19" ht="107.25" customHeight="1">
      <c r="A147" s="101">
        <v>48</v>
      </c>
      <c r="B147" s="24"/>
      <c r="C147" s="12" t="s">
        <v>389</v>
      </c>
      <c r="D147" s="24" t="s">
        <v>390</v>
      </c>
      <c r="E147" s="24" t="s">
        <v>390</v>
      </c>
      <c r="F147" s="12"/>
      <c r="G147" s="24"/>
      <c r="H147" s="24"/>
      <c r="I147" s="12"/>
      <c r="J147" s="24"/>
      <c r="K147" s="24"/>
      <c r="L147" s="24" t="s">
        <v>390</v>
      </c>
      <c r="M147" s="24" t="s">
        <v>390</v>
      </c>
      <c r="N147" s="24"/>
      <c r="O147" s="159"/>
      <c r="P147" s="159"/>
      <c r="Q147" s="160"/>
      <c r="R147" s="160"/>
      <c r="S147" s="161" t="s">
        <v>120</v>
      </c>
    </row>
    <row r="148" spans="1:19" ht="72" customHeight="1">
      <c r="A148" s="101">
        <v>49</v>
      </c>
      <c r="B148" s="24"/>
      <c r="C148" s="12" t="s">
        <v>391</v>
      </c>
      <c r="D148" s="24" t="s">
        <v>390</v>
      </c>
      <c r="E148" s="24" t="s">
        <v>390</v>
      </c>
      <c r="F148" s="12"/>
      <c r="G148" s="24"/>
      <c r="H148" s="24"/>
      <c r="I148" s="12"/>
      <c r="J148" s="24"/>
      <c r="K148" s="24"/>
      <c r="L148" s="24" t="s">
        <v>390</v>
      </c>
      <c r="M148" s="24" t="s">
        <v>390</v>
      </c>
      <c r="N148" s="24"/>
      <c r="O148" s="159" t="s">
        <v>392</v>
      </c>
      <c r="P148" s="159"/>
      <c r="Q148" s="160"/>
      <c r="R148" s="160"/>
      <c r="S148" s="161"/>
    </row>
    <row r="149" spans="1:19" ht="62.25" customHeight="1">
      <c r="A149" s="101">
        <v>50</v>
      </c>
      <c r="B149" s="24"/>
      <c r="C149" s="12" t="s">
        <v>393</v>
      </c>
      <c r="D149" s="24" t="s">
        <v>390</v>
      </c>
      <c r="E149" s="24" t="s">
        <v>390</v>
      </c>
      <c r="F149" s="12"/>
      <c r="G149" s="24"/>
      <c r="H149" s="24"/>
      <c r="I149" s="12"/>
      <c r="J149" s="24"/>
      <c r="K149" s="24"/>
      <c r="L149" s="24" t="s">
        <v>390</v>
      </c>
      <c r="M149" s="24" t="s">
        <v>390</v>
      </c>
      <c r="N149" s="24"/>
      <c r="O149" s="159"/>
      <c r="P149" s="159"/>
      <c r="Q149" s="160"/>
      <c r="R149" s="160"/>
      <c r="S149" s="161"/>
    </row>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autoFilter ref="B5:S146"/>
  <mergeCells count="99">
    <mergeCell ref="B1:R1"/>
    <mergeCell ref="B3:B4"/>
    <mergeCell ref="C3:C4"/>
    <mergeCell ref="D3:D4"/>
    <mergeCell ref="E3:E4"/>
    <mergeCell ref="F3:H3"/>
    <mergeCell ref="I3:K3"/>
    <mergeCell ref="L3:M3"/>
    <mergeCell ref="N3:N4"/>
    <mergeCell ref="O3:O4"/>
    <mergeCell ref="P3:P4"/>
    <mergeCell ref="Q3:Q4"/>
    <mergeCell ref="R3:R4"/>
    <mergeCell ref="S3:S4"/>
    <mergeCell ref="A7:A38"/>
    <mergeCell ref="C7:C38"/>
    <mergeCell ref="O7:O8"/>
    <mergeCell ref="P7:P8"/>
    <mergeCell ref="Q7:Q8"/>
    <mergeCell ref="R7:R8"/>
    <mergeCell ref="S7:S38"/>
    <mergeCell ref="A39:A42"/>
    <mergeCell ref="C39:C42"/>
    <mergeCell ref="S39:S42"/>
    <mergeCell ref="A43:A51"/>
    <mergeCell ref="C43:C51"/>
    <mergeCell ref="S43:S51"/>
    <mergeCell ref="A52:A53"/>
    <mergeCell ref="C52:C53"/>
    <mergeCell ref="A54:A55"/>
    <mergeCell ref="C54:C55"/>
    <mergeCell ref="S54:S55"/>
    <mergeCell ref="A60:A61"/>
    <mergeCell ref="C61:C62"/>
    <mergeCell ref="S61:S62"/>
    <mergeCell ref="A63:A64"/>
    <mergeCell ref="A65:A66"/>
    <mergeCell ref="C65:C66"/>
    <mergeCell ref="A67:A74"/>
    <mergeCell ref="C67:C74"/>
    <mergeCell ref="I67:I69"/>
    <mergeCell ref="S67:S74"/>
    <mergeCell ref="A75:A82"/>
    <mergeCell ref="C75:C82"/>
    <mergeCell ref="P75:P82"/>
    <mergeCell ref="Q75:Q82"/>
    <mergeCell ref="S75:S82"/>
    <mergeCell ref="A83:A85"/>
    <mergeCell ref="C83:C85"/>
    <mergeCell ref="A86:A90"/>
    <mergeCell ref="C86:C87"/>
    <mergeCell ref="C88:C90"/>
    <mergeCell ref="S88:S90"/>
    <mergeCell ref="A91:A93"/>
    <mergeCell ref="C91:C93"/>
    <mergeCell ref="O91:O92"/>
    <mergeCell ref="P91:P93"/>
    <mergeCell ref="S91:S93"/>
    <mergeCell ref="A96:A97"/>
    <mergeCell ref="C96:C97"/>
    <mergeCell ref="S96:S97"/>
    <mergeCell ref="A105:A109"/>
    <mergeCell ref="C105:C109"/>
    <mergeCell ref="S105:S109"/>
    <mergeCell ref="A110:A111"/>
    <mergeCell ref="C110:C111"/>
    <mergeCell ref="S110:S111"/>
    <mergeCell ref="A114:A115"/>
    <mergeCell ref="C114:C115"/>
    <mergeCell ref="A118:A129"/>
    <mergeCell ref="C118:C129"/>
    <mergeCell ref="S118:S129"/>
    <mergeCell ref="A130:A132"/>
    <mergeCell ref="C130:C133"/>
    <mergeCell ref="S130:S133"/>
    <mergeCell ref="A133:A134"/>
    <mergeCell ref="C134:C135"/>
    <mergeCell ref="A137:A138"/>
    <mergeCell ref="C137:C138"/>
    <mergeCell ref="D137:D138"/>
    <mergeCell ref="E137:E138"/>
    <mergeCell ref="F137:F138"/>
    <mergeCell ref="G137:G138"/>
    <mergeCell ref="H137:H138"/>
    <mergeCell ref="I137:I138"/>
    <mergeCell ref="J137:J138"/>
    <mergeCell ref="K137:K138"/>
    <mergeCell ref="L137:L138"/>
    <mergeCell ref="M137:M138"/>
    <mergeCell ref="N137:N138"/>
    <mergeCell ref="S137:S138"/>
    <mergeCell ref="A140:A141"/>
    <mergeCell ref="C140:C141"/>
    <mergeCell ref="S140:S141"/>
    <mergeCell ref="A143:A144"/>
    <mergeCell ref="C143:C144"/>
    <mergeCell ref="S143:S144"/>
    <mergeCell ref="D145:F145"/>
    <mergeCell ref="B146:C146"/>
  </mergeCells>
  <printOptions/>
  <pageMargins left="0.7875" right="0.7875" top="1.0527777777777778" bottom="1.0527777777777778" header="0.7875" footer="0.7875"/>
  <pageSetup horizontalDpi="300" verticalDpi="300" orientation="landscape" paperSize="9" scale="22"/>
  <headerFooter alignWithMargins="0">
    <oddHeader>&amp;C&amp;"Times New Roman,Обычный"&amp;12&amp;A</oddHeader>
    <oddFooter>&amp;C&amp;"Times New Roman,Обычный"&amp;12Страница &amp;P</oddFooter>
  </headerFooter>
  <rowBreaks count="2" manualBreakCount="2">
    <brk id="119" max="255" man="1"/>
    <brk id="13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2022-03-10T08:51:26Z</dcterms:modified>
  <cp:category/>
  <cp:version/>
  <cp:contentType/>
  <cp:contentStatus/>
  <cp:revision>85</cp:revision>
</cp:coreProperties>
</file>