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 полугодие" sheetId="1" r:id="rId1"/>
  </sheets>
  <definedNames>
    <definedName name="_xlnm._FilterDatabase" localSheetId="0" hidden="1">'1 полугодие'!$A$5:$R$140</definedName>
    <definedName name="Excel_BuiltIn__FilterDatabase" localSheetId="0">'1 полугодие'!$A$5:$Q$106</definedName>
  </definedNames>
  <calcPr fullCalcOnLoad="1"/>
</workbook>
</file>

<file path=xl/sharedStrings.xml><?xml version="1.0" encoding="utf-8"?>
<sst xmlns="http://schemas.openxmlformats.org/spreadsheetml/2006/main" count="326" uniqueCount="259">
  <si>
    <t>Сведения о реализации государственных и муниципальных программ, национальных проектов за 1 полугодие 2021 года</t>
  </si>
  <si>
    <t>Целевая статья</t>
  </si>
  <si>
    <t xml:space="preserve">Наименование </t>
  </si>
  <si>
    <t>План 2021, руб.</t>
  </si>
  <si>
    <t>Кассовые расходы на 01.07.2021, руб.</t>
  </si>
  <si>
    <t>Национальные проекты наименование</t>
  </si>
  <si>
    <t>Государственные программы</t>
  </si>
  <si>
    <t>Муниципальные программы</t>
  </si>
  <si>
    <t>Процент выполнения</t>
  </si>
  <si>
    <t>Причины неосвоения денежных средств</t>
  </si>
  <si>
    <t>Сведения о заключенных и неисполненных контрактах и договорах в рамках реализации программы (проекта)</t>
  </si>
  <si>
    <t>Сведения о неисполненных мероприятиях и контрактах в рамках реализации программы</t>
  </si>
  <si>
    <t>Причины неисполнения контрактов</t>
  </si>
  <si>
    <t xml:space="preserve"> Разработчик программы</t>
  </si>
  <si>
    <t>Наименование</t>
  </si>
  <si>
    <t>План 2021, руб.
Федеральные средства</t>
  </si>
  <si>
    <t>Кассовые расходы на 01.07.2021, руб.
Федеральные средства</t>
  </si>
  <si>
    <t>План 2021, руб.
Областные средства</t>
  </si>
  <si>
    <t>Кассовые расходы на 01.07.2021, руб.
Областные средства</t>
  </si>
  <si>
    <t>План 2021, руб.
Местные средства</t>
  </si>
  <si>
    <t>Кассовые расходы на 01.07.2021, руб.
Местные средства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</si>
  <si>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</si>
  <si>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</si>
  <si>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</si>
  <si>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</si>
  <si>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</si>
  <si>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</si>
  <si>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</si>
  <si>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</si>
  <si>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</si>
  <si>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</si>
  <si>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</si>
  <si>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</si>
  <si>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</si>
  <si>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</si>
  <si>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</si>
  <si>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</si>
  <si>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0100080480</t>
  </si>
  <si>
    <t>Муниципальная программа "Развитие муниципальной службы в администрации муниципального образования "Онежский муниципальный район" на 2019-2021 годы"</t>
  </si>
  <si>
    <t>Отдел организационной, кадровой работы и делопроизводства</t>
  </si>
  <si>
    <t>0210080310</t>
  </si>
  <si>
    <t>Муниципальная программа "Развитие системы образования в Онежском районе на 2019-2021 годы"</t>
  </si>
  <si>
    <t>Заключен муниципальный контракт с РК-Инвест. Дата окончания выполнения работ:
1 этап работ – проектирование – 15.09.2020.
2 этап работ – строительство и ввод в эксплуатацию – не позднее 31.12.2021. Возможно досрочное выполнение работ».  работы были приостановлены в связи с о сменой земельного участка. В октябре 2020 годы  получено положительное заключение. В феврале произведена предоплата 20 020 000,00, в марте произведена оплата 11 121 661,04 по актам</t>
  </si>
  <si>
    <t>Муниципальный контракт № 21-2019 от 04.06.2019г Общество с ограниченной ответственность «РК-Инвест» на выполнение работ по проектированию, строительству и вводу в эксплуатацию объекта капитального строительства «Детский сад на 120 мест в поселке Малошуйка Онежского района Архангельской области»</t>
  </si>
  <si>
    <t>В настоящий момент в министерство  направлено уведомление об увеличении финансирования на 30 %.</t>
  </si>
  <si>
    <t>Управление образования</t>
  </si>
  <si>
    <t>0210071400</t>
  </si>
  <si>
    <t>02100S0310</t>
  </si>
  <si>
    <t>021P252321</t>
  </si>
  <si>
    <t>Демография</t>
  </si>
  <si>
    <t>ГП АО «Развитие образования и науки Архангельской области (2013-2025)»</t>
  </si>
  <si>
    <t>0210078620</t>
  </si>
  <si>
    <t>0210078650</t>
  </si>
  <si>
    <t>0210080100</t>
  </si>
  <si>
    <t xml:space="preserve">  </t>
  </si>
  <si>
    <r>
      <rPr>
        <sz val="12"/>
        <rFont val="Times New Roman"/>
        <family val="1"/>
      </rPr>
      <t xml:space="preserve">Муниципальный контракт энергоснабжения № 14-004476 - реестровый номер контракта — 3290600505821000001 </t>
    </r>
    <r>
      <rPr>
        <sz val="12"/>
        <color indexed="8"/>
        <rFont val="Times New Roman"/>
        <family val="1"/>
      </rPr>
      <t xml:space="preserve">Исполнение, срок до 31.12.2021
</t>
    </r>
    <r>
      <rPr>
        <sz val="12"/>
        <rFont val="Times New Roman"/>
        <family val="1"/>
      </rPr>
      <t xml:space="preserve">Контракт № 156 холодного водоснабжения и водоотведения — реестровый номер контракта — 3290600505821000002 </t>
    </r>
    <r>
      <rPr>
        <sz val="12"/>
        <color indexed="8"/>
        <rFont val="Times New Roman"/>
        <family val="1"/>
      </rPr>
      <t xml:space="preserve">Исполнение, срок до 31.12.2021
Контракт № 24/21-т на отпуск и потребление тепловой энергии в горячей воде- реестровый номер контракта — 3290600505821000003 Исполнение срок до 31.12.2021
</t>
    </r>
    <r>
      <rPr>
        <sz val="12"/>
        <rFont val="Times New Roman"/>
        <family val="1"/>
      </rPr>
      <t xml:space="preserve">Контракт № 1 оказание услуг по физической охране объектов МБОУ «СОШ №1» г. Онеги - реестровый номер контракта — 3290600505821000004 </t>
    </r>
    <r>
      <rPr>
        <sz val="12"/>
        <color indexed="8"/>
        <rFont val="Times New Roman"/>
        <family val="1"/>
      </rPr>
      <t xml:space="preserve">Исполнение срок до 28.01.2022 
</t>
    </r>
    <r>
      <rPr>
        <sz val="12"/>
        <color indexed="8"/>
        <rFont val="Times New Roman"/>
        <family val="1"/>
      </rPr>
      <t>Муниципальный контракт № 139 холодного водоснабжения и водоотведения - реестровый номер контракта —3290600493921000001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Исполнение срок до 31.12.2021
Муниципальный контракт энергоснабжения № 14-003789 - реестровый номер контракта —3290600493921000002 Исполнение срок до 31.12.2021
Договор № 25/21-т на отпуск и потребление тепловой энергии в горячей воде — реестровый номер контракта — 3290600493921000003 Исполнение срок до 31.12.2021
</t>
    </r>
    <r>
      <rPr>
        <sz val="12"/>
        <color indexed="8"/>
        <rFont val="Times New Roman"/>
        <family val="1"/>
      </rPr>
      <t>Муниципальный контракт теплоснабжения в горячей воде № 21-т — реестровый номер контракта — 3290600513921000001 Исполнение, срок до 31.12.2021        Муниципальный контракт№ 104/21-т на отпуск и потребление тепловой энергии в горячей воде — реестровый номер контракта — 3290600497821000001 Исполнение, срок до 31.12.2021
Муниципальный контракт теплоснабжения в горячей воде № 11-т — реестровый номер контракта — 3290600497821000002 Исполнение, срок до 30.06.2021 
Контракт № 138 холодного водоснабжения и водоотведения - реестровый номер контракта —3290600497821000003 Исполнение, срок до 31.12.2021
Муниципальный контракт энергоснабжения № 14-004435 - реестровый номер контракта —3290600497821000004 Исполнение, срок до 31.12.2021        Договор энергоснабжения № 14-004423- реестровый номер контракта — 3290600502621000001 Исполнение, срок до 31.12.2021
Муниципальный контракт теплоснабжения в горячей воде № 8-т — реестровый номер контракта — 3290600502621000002 Исполнение, срок до 31.12.2021       Муниципальный контракт № 1 на отпуск тепловой энергии - реестровый номер контракта — 3290600504021000002  Исполнение, срок до 31.12.2021
Муниципальный контракт холодного водоснабжения и водоотведения № 2- реестровый номер контракта — 3290600504021000003 Исполнение, срок до 31.12.2021                                                                                                                  Муниципальный контракт теплоснабжения в горячей воде № 13-т — реестровый номер контракта — 3290600490721000001 Исполнение, срок до 31.12.2021        Муниципальный контракт теплоснабжения в горячей воде № 22-т — реестровый номер контракта — 3290600536121000001  Исполнение, срок до 31.12.2021       Муниципальный контракт теплоснабжения в горячей воде № 17-т — реестровый номер контракта — 3290600498521000001 Исполнение, срок до 31.12.2021             Контракт № 1 Энергия тепловая, отпущенная котельными  - реестровый номер контракта — 3290600501921000001 Исполнение, срок до 31.12.2021
Контракт № 10 ТЭ Энергия тепловая, отпущенная котельными  — реестровый номер контракта — 3290600501921000002 Исполнение, срок до 31.12.2021
Муниципальный контракт энергоснабжения № 14-004450- реестровый номер контракта — 3290600501921000003</t>
    </r>
    <r>
      <rPr>
        <sz val="12"/>
        <color indexed="53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Исполнение, срок до 31.12.2021</t>
    </r>
  </si>
  <si>
    <t>0210080330</t>
  </si>
  <si>
    <t>02100S6830</t>
  </si>
  <si>
    <t>0220053030</t>
  </si>
  <si>
    <t>0220078390</t>
  </si>
  <si>
    <t>0220078620</t>
  </si>
  <si>
    <r>
      <rPr>
        <sz val="12"/>
        <color indexed="8"/>
        <rFont val="Times New Roman"/>
        <family val="1"/>
      </rPr>
      <t xml:space="preserve">Контракт № 1 </t>
    </r>
    <r>
      <rPr>
        <i/>
        <sz val="12"/>
        <color indexed="8"/>
        <rFont val="Times New Roman"/>
        <family val="1"/>
      </rPr>
      <t>на поставку учебной литературы</t>
    </r>
    <r>
      <rPr>
        <sz val="12"/>
        <color indexed="8"/>
        <rFont val="Times New Roman"/>
        <family val="1"/>
      </rPr>
      <t xml:space="preserve"> - реестровый номер контракта — 3290600505821000005 Исполнение срок до 31.12.2021              Контракт № 1 на поставку учебной литературы - реестровый номер контракта — 3290600493921000004 Исполнение срок до 31.12.2021
Контракт № 3 на поставку учебной литературы - реестровый номер контракта — 3290600493921000005 Исполнение срок до 31.12.2021
Контракт № 2 на поставку учебной литературы - реестровый номер контракта — 3290600493921000006 Исполнение срок до 31.12.2021               Контракт № 1/у на поставку учебной литературы - реестровый номер контракта —3290600497821000005 Исполнение, срок до 31.12.2021
Контракт № 2/у на поставку учебной литературы -  реестровый номер контракта —3290600497821000006 Исполнение, срок до 31.12.2021</t>
    </r>
  </si>
  <si>
    <t>0220078880</t>
  </si>
  <si>
    <t>0220080100</t>
  </si>
  <si>
    <r>
      <rPr>
        <sz val="10"/>
        <rFont val="Times New Roman"/>
        <family val="1"/>
      </rPr>
      <t xml:space="preserve">Муниципальный контракт энергоснабжения № 14-004476 - реестровый номер контракта — 3290600505821000001 </t>
    </r>
    <r>
      <rPr>
        <sz val="10"/>
        <color indexed="8"/>
        <rFont val="Times New Roman"/>
        <family val="1"/>
      </rPr>
      <t xml:space="preserve">Исполнение, срок до 31.12.2021
</t>
    </r>
    <r>
      <rPr>
        <sz val="10"/>
        <rFont val="Times New Roman"/>
        <family val="1"/>
      </rPr>
      <t xml:space="preserve">Контракт № 156 холодного водоснабжения и водоотведения — реестровый номер контракта — 3290600505821000002 </t>
    </r>
    <r>
      <rPr>
        <sz val="10"/>
        <color indexed="8"/>
        <rFont val="Times New Roman"/>
        <family val="1"/>
      </rPr>
      <t xml:space="preserve">Исполнение, срок до 31.12.2021
Контракт № 24/21-т на отпуск и потребление тепловой энергии в горячей воде- реестровый номер контракта — 3290600505821000003 Исполнение срок до 31.12.2021
</t>
    </r>
    <r>
      <rPr>
        <sz val="10"/>
        <rFont val="Times New Roman"/>
        <family val="1"/>
      </rPr>
      <t xml:space="preserve">Контракт № 1 оказание услуг по физической охране объектов МБОУ «СОШ №1» г. Онеги - реестровый номер контракта — 3290600505821000004 </t>
    </r>
    <r>
      <rPr>
        <sz val="10"/>
        <color indexed="8"/>
        <rFont val="Times New Roman"/>
        <family val="1"/>
      </rPr>
      <t>Исполнение срок до 28.01.2022                                                         Муниципальный контракт № 139 холодного водоснабжения и водоотведения - реестровый номер контракта —3290600493921000001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Исполнение срок до 31.12.2021
Муниципальный контракт энергоснабжения № 14-003789 - реестровый номер контракта —3290600493921000002 Исполнение срок до 31.12.2021
Договор № 25/21-т на отпуск и потребление тепловой энергии в горячей воде — реестровый номер контракта — 3290600493921000003 Исполнение срок до 31.12.2021
Муниципальный контракт теплоснабжения в горячей воде № 21-т — реестровый номер контракта — 3290600513921000001 Исполнение, срок до 31.12.2021        Муниципальный контракт№ 104/21-т на отпуск и потребление тепловой энергии в горячей воде — реестровый номер контракта — 3290600497821000001 Исполнение, срок до 31.12.2021
Муниципальный контракт теплоснабжения в горячей воде № 11-т — реестровый номер контракта — 3290600497821000002 Исполнение, срок до 30.06.2021 
Контракт № 138 холодного водоснабжения и водоотведения - реестровый номер контракта —3290600497821000003 Исполнение, срок до 31.12.2021
Муниципальный контракт энергоснабжения № 14-004435 - реестровый номер контракта —3290600497821000004 Исполнение, срок до 31.12.2021   Муниципальный контракт № 143 холодного водоснабжения и водоотведения - реестровый номер контракта — 3290600506521000001 Исполнение, срок до 31.12.2021
Муниципальный контракт№ 27/21-т на отпуск и потребление тепловой энергии в горячей воде — реестровый номер контракта -3290600506521000002 Исполнение, срок до 31.12.2021
Договор энергоснабжения № 14-004445- реестровый номер контракта —3290600506521000003 Исполнение, срок до 31.12.2021                                         Договор энергоснабжения № 14-004423- реестровый номер контракта — 3290600502621000001 Исполнение, срок до 31.12.2021
Муниципальный контракт теплоснабжения в горячей воде № 8-т — реестровый номер контракта — 3290600502621000002 Исполнение, срок до 31.12.2021        Муниципальный контракт № 1 на отпуск тепловой энергии - реестровый номер контракта — 3290600504021000002  Исполнение, срок до 31.12.2021
Муниципальный контракт холодного водоснабжения и водоотведения № 2- реестровый номер контракта — 3290600504021000003 Исполнение, срок до 31.12.2021                                                                                                                  Муниципальный контракт теплоснабжения в горячей воде № 13-т — реестровый номер контракта — 3290600490721000001 Исполнение, срок до 31.12.2021         Муниципальный контракт теплоснабжения в горячей воде № 17-т — реестровый номер контракта — 3290600498521000001 Исполнение, срок до 31.12.2021         Контракт № 1 Энергия тепловая, отпущенная котельными  - реестровый номер контракта — 3290600501921000001 Исполнение, срок до 31.12.2021
Контракт № 10 ТЭ Энергия тепловая, отпущенная котельными  — реестровый номер контракта — 3290600501921000002 Исполнение, срок до 31.12.2021
Муниципальный контракт энергоснабжения № 14-004450- реестровый номер контракта — 3290600501921000003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Исполнение, срок до 31.12.2021</t>
    </r>
  </si>
  <si>
    <t>0220080320</t>
  </si>
  <si>
    <t>0220080380</t>
  </si>
  <si>
    <t>0220088240</t>
  </si>
  <si>
    <t>02200L3042</t>
  </si>
  <si>
    <t>02200S6560</t>
  </si>
  <si>
    <t>02200S6600</t>
  </si>
  <si>
    <t>02200S8330</t>
  </si>
  <si>
    <t>0230078620</t>
  </si>
  <si>
    <t>0230078621</t>
  </si>
  <si>
    <t>0230078880</t>
  </si>
  <si>
    <t>0230080100</t>
  </si>
  <si>
    <t>Муниципальный контракт № 143 холодного водоснабжения и водоотведения - реестровый номер контракта — 3290600506521000001 Исполнение, срок до 31.12.2021
Муниципальный контракт№ 27/21-т на отпуск и потребление тепловой энергии в горячей воде — реестровый номер контракта -3290600506521000002 Исполнение, срок до 31.12.2021
Договор энергоснабжения № 14-004445- реестровый номер контракта —3290600506521000003 Исполнение, срок до 31.12.2021                            Муниципальный контракт № 14-004425 продажа электрической энергии - реестровый номер контракта — 3290600057121000001 Исполнение, срок до 31.12.2021
Муниципальный контракт №130 холодного водоснабжения и водоотведения -  реестровый номер контракта — 3290600057121000002 Исполнение, срок до 31.12.2021</t>
  </si>
  <si>
    <t>0230080101</t>
  </si>
  <si>
    <t>0240080100</t>
  </si>
  <si>
    <t>0240080330</t>
  </si>
  <si>
    <t>0240080380</t>
  </si>
  <si>
    <t>02400S8260</t>
  </si>
  <si>
    <t>02400S8520</t>
  </si>
  <si>
    <t>ГП АО "Развитие физической культуры и спорта в Архангельской области"</t>
  </si>
  <si>
    <t>0250078320</t>
  </si>
  <si>
    <t>0250080100</t>
  </si>
  <si>
    <t>0260080100</t>
  </si>
  <si>
    <t>0260080450</t>
  </si>
  <si>
    <t>0270080100</t>
  </si>
  <si>
    <t>0270080450</t>
  </si>
  <si>
    <t>02700S8530</t>
  </si>
  <si>
    <t>Государственная программа Архангельской области «Молодежь Поморья»</t>
  </si>
  <si>
    <t>0300080480</t>
  </si>
  <si>
    <t>Муниципальная программа "Формирование, содержание и рациональное использование имущества муниципального образования "Онежский муниципальный район" на 2019-2021 годы"</t>
  </si>
  <si>
    <t>-</t>
  </si>
  <si>
    <t>3250 — транспортный налог</t>
  </si>
  <si>
    <t>Комитет по управлению муниципальным имуществом, архитектуре и земельным отношениям</t>
  </si>
  <si>
    <t>0300071400</t>
  </si>
  <si>
    <t>03000S6890</t>
  </si>
  <si>
    <t>0300082940</t>
  </si>
  <si>
    <t>0400071400</t>
  </si>
  <si>
    <t>Муниципальная программа "Культура Онежского района (2017-2022 годы)"</t>
  </si>
  <si>
    <t>Отдел культуры, туризма и спорта</t>
  </si>
  <si>
    <t>0400080100</t>
  </si>
  <si>
    <t>0400080400</t>
  </si>
  <si>
    <t>0400088310</t>
  </si>
  <si>
    <t>04000S6820</t>
  </si>
  <si>
    <t>04000S8240</t>
  </si>
  <si>
    <t xml:space="preserve"> - </t>
  </si>
  <si>
    <t>0500084970</t>
  </si>
  <si>
    <t xml:space="preserve">Муниципальная программа "Обеспечение жильем молодых семей на территории муниципального образования "Онежский муниципальный район" на 2021 - 2024 годы" </t>
  </si>
  <si>
    <t>05000L4970</t>
  </si>
  <si>
    <t>ГП АО «Обеспечение качественным, доступным жильем и объектами инженерной инфраструктуры населения Архангельской области»</t>
  </si>
  <si>
    <t>Отдел по местному самоуправлению, работе с молодежью и общественными организациями</t>
  </si>
  <si>
    <t>06000S8550</t>
  </si>
  <si>
    <t>Муниципальная программа "Развитие въездного и внутреннего туризма в Онежском районе (2019-2022 годы)"</t>
  </si>
  <si>
    <t>0600082970</t>
  </si>
  <si>
    <t>Софинансирование при участии в конкурсах</t>
  </si>
  <si>
    <t>08000S8410</t>
  </si>
  <si>
    <r>
      <rPr>
        <sz val="12"/>
        <rFont val="Times New Roman"/>
        <family val="1"/>
      </rPr>
      <t>М</t>
    </r>
    <r>
      <rPr>
        <i/>
        <sz val="12"/>
        <rFont val="Times New Roman"/>
        <family val="1"/>
      </rPr>
      <t>униципальная программа "Содействие развитию социально ориентированных некоммерческих организаций в Онежском муниципальном районе на 2021 -2024 годы"</t>
    </r>
  </si>
  <si>
    <t>ГП АО Совершенствование государственного управления и местного самоуправления, развитие институтов гражданского общества в Архангельской области</t>
  </si>
  <si>
    <t>0900082250</t>
  </si>
  <si>
    <t>Муниципальная программа "Поддержка сельхозтоваропроизводителей Онежского района на 2021-2023 годы"</t>
  </si>
  <si>
    <t>Отдел сельского хозяйства и экологии</t>
  </si>
  <si>
    <t xml:space="preserve">
10100L5760</t>
  </si>
  <si>
    <t>Муниципальная программа "Комплексное развитие сельских территорий Онежского муниципального района на 2020-2025 годы"</t>
  </si>
  <si>
    <t>ГП РФ «Комплексное развитие сельских территорий»</t>
  </si>
  <si>
    <t>ГП АО «Комплексное развитие сельских территорий»</t>
  </si>
  <si>
    <t>1100080500</t>
  </si>
  <si>
    <t>Муниципальная программа "Экологическая безопасность Онежского муниципального района на 2021-2023 годы"</t>
  </si>
  <si>
    <t>1200080480</t>
  </si>
  <si>
    <t>Муниципальная программа "Противодействие коррупции на территории Онежского муниципального района на 2021 - 2024 годы"</t>
  </si>
  <si>
    <t>Муниципальная программа "Капитальный ремонт муниципального жилищного фонда муниципального образования "Онежский муниципальный район" на 2020-2022 годы"</t>
  </si>
  <si>
    <t>Управления по инфраструктурному развитию и ЖКХ</t>
  </si>
  <si>
    <t>поздно поступают документы от Фонда кап.ремонта</t>
  </si>
  <si>
    <t>1400080330</t>
  </si>
  <si>
    <t>Муниципальная программа "Развитие спорта в Онежском районе (2021-2024 годы)"</t>
  </si>
  <si>
    <t>1400080430</t>
  </si>
  <si>
    <t>14000S8520</t>
  </si>
  <si>
    <t>ГП АО «Развитие физической культуры и спорта в Архангельской области»</t>
  </si>
  <si>
    <t>1510081700</t>
  </si>
  <si>
    <t>Муниципальная программа "Профилактика правонарушений на территории муниципального образования "Онежский муниципальный район" на 2020-2022 годы"</t>
  </si>
  <si>
    <t xml:space="preserve">Муниципальная программа  "Управление муниципальными финансами и муниципальным долгом муниципального образования  "Онежский муниципальный район" на 2017-2022 годы" </t>
  </si>
  <si>
    <t xml:space="preserve">Государственная программа Архангельской области
«Управление государственными финансами и государственным 
долгом Архангельской области»
</t>
  </si>
  <si>
    <t xml:space="preserve"> -</t>
  </si>
  <si>
    <t>Финансовое управление</t>
  </si>
  <si>
    <t>Муниципальная программа "Содержание и развитие дорожно-транспортной инфраструктуры Онежского района на 2021-2023 годы"</t>
  </si>
  <si>
    <t xml:space="preserve">Отдел энергетики, транспорта, связи и дорог Управления по инфраструктурному развитию и ЖКХ </t>
  </si>
  <si>
    <t>17100S812Д</t>
  </si>
  <si>
    <t>ГП АО «Развитие транспортной системы Архангельской области»</t>
  </si>
  <si>
    <t>171R37667Д</t>
  </si>
  <si>
    <t>Неисполненных мероприятий нет</t>
  </si>
  <si>
    <t>180F367484</t>
  </si>
  <si>
    <t>Муниципальная программа "Развитие жилищного строительства на территории муниципального образования "Онежский муниципальный район" на 2021-2024 годы"</t>
  </si>
  <si>
    <t>180F367483</t>
  </si>
  <si>
    <t>1900080450</t>
  </si>
  <si>
    <t xml:space="preserve"> «Формирование законопослушного поведения участников дорожного движения на территории муниципального образования «Онежский муниципальный район» на 2019-2021 годы»</t>
  </si>
  <si>
    <t>Управление по инфраструктурному развитию и ЖКХ</t>
  </si>
  <si>
    <t>190R376880</t>
  </si>
  <si>
    <t>2000080420</t>
  </si>
  <si>
    <t>Муниципальная программа "Развитие молодежной политики в Онежском районе на 2021- 2024 годы"</t>
  </si>
  <si>
    <t>20000S8520</t>
  </si>
  <si>
    <t>нет</t>
  </si>
  <si>
    <t>2100083200</t>
  </si>
  <si>
    <t>Муниципальная программа  "Модернизация объектов водоснабжения, водоотведения и очистки сточных вод на территории муниципального образования "Онежский муниципальный район" на 2020-2024 годы"</t>
  </si>
  <si>
    <t>оплата по факту,Осуществляются конкурсные процедуры</t>
  </si>
  <si>
    <r>
      <rPr>
        <sz val="12"/>
        <rFont val="Times New Roman"/>
        <family val="1"/>
      </rPr>
      <t xml:space="preserve">МУНИЦИПАЛЬНЫЙ КОНТРАКТ №43-2020 от 04.08.2020
</t>
    </r>
    <r>
      <rPr>
        <sz val="12"/>
        <rFont val="Times New Roman"/>
        <family val="1"/>
      </rPr>
      <t>на проведение работ по разработке проектной и рабочей документации по объекту
«Строительство и подключение блочно-модульной водоочистной станции,
реконструкция водонасосных сооружений и строительство водопроводных сетей
с последующим объединением с существующими сетями пос. Кодино» Общество с ограниченной ответственностью «ЯрПроект»</t>
    </r>
  </si>
  <si>
    <t>оплата по факту</t>
  </si>
  <si>
    <t>21000S6640</t>
  </si>
  <si>
    <t>Жилье и городская среда</t>
  </si>
  <si>
    <t>ГП АО  «Развитие энергетики и жилищно-коммунального хозяйства Архангельской области»</t>
  </si>
  <si>
    <t>Осуществляются конкурсные процедуры</t>
  </si>
  <si>
    <t>из резервного фонда Правительства Архангельской области на выполнение работ  по капитальному ремонту водопровода с установкой водоразборных колонок в поселке Шомокша</t>
  </si>
  <si>
    <t>2200080480</t>
  </si>
  <si>
    <t>Муниципальная программа "Улучшение условий и охраны труда в муниципальном образовании "Онежский муниципальный район" на 2019-2021 годы"</t>
  </si>
  <si>
    <t>2300082910</t>
  </si>
  <si>
    <t>Муниципальная программа "Поддержка предпринимательства и торговли на территории Онежского муниципального  района на 2021-2024 годы"</t>
  </si>
  <si>
    <t>Отдел экономики</t>
  </si>
  <si>
    <t>2400078910</t>
  </si>
  <si>
    <t>Муниципальная программа "Социальная поддержка незащищенных слоев населения муниципального образования  "Онежский муниципальный район" на 2019-2022 годы"</t>
  </si>
  <si>
    <t>2500088420</t>
  </si>
  <si>
    <t>Муниципальная программа "Развитие территориального общественного самоуправления в муниципальном образовании "Онежский муниципальный район" на 2019-2020 годы"</t>
  </si>
  <si>
    <t>25000S8420</t>
  </si>
  <si>
    <t>ГП АО «Совершенствование государственного управления и местного самоуправления, развитие институтов гражданского общества в Архенгельской области»</t>
  </si>
  <si>
    <t>2600081540</t>
  </si>
  <si>
    <t>Муниципальная программа "Защита населения Онежского района от пожаров и чрезвычайных ситуаций на 2019-2022 годы"</t>
  </si>
  <si>
    <t xml:space="preserve"> Изготовление полиграфической продукции (плакат "Памятка по правилам пожарной безопасности") Договор №б/н от 03.03.2021</t>
  </si>
  <si>
    <t>Отдел по делам ГО, ЧС и МР</t>
  </si>
  <si>
    <t>2700081540</t>
  </si>
  <si>
    <t>Муниципальная программа " Обеспечение безопасности людей на водных объектах на территории Онежского района на 2019-2022 годы"</t>
  </si>
  <si>
    <t>Изготовление полиграфической продукции (плакат-памятка "Правила поведения на водных объектах") Договор №б/н от 03.03.2021</t>
  </si>
  <si>
    <t>Муниципальная программа "Обеспечение условий доступности  для инвалидов жилых помещений и общего имущества в многоквартирном доме на территории муниципального образования "Онежский муниципальный район" на 2021-2025 годы"</t>
  </si>
  <si>
    <t>3000080480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</si>
  <si>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"Онежский муниципальный район" на 2019-2022 годы"</t>
  </si>
  <si>
    <t>Изготовление полиграфической продукции (комплект плакатов "Осторожно! Терроризм") Договор №б/н от 03.03.2021</t>
  </si>
  <si>
    <t>3100080480</t>
  </si>
  <si>
    <t>Муниципальная программа "Охрана здоровья граждан и пропаганда здорового образа жизни в Онежском муниципальном районе на 2020-2022 годы"</t>
  </si>
  <si>
    <t>3300086740</t>
  </si>
  <si>
    <t xml:space="preserve">Муниципальная программа «Развитие системы обращения с твердыми коммунальными отходами в муниципальном образовании «Онежский муниципальный район» на 2020-2022 годы» </t>
  </si>
  <si>
    <t xml:space="preserve">0100088310   </t>
  </si>
  <si>
    <t>Муниципальная программа «Развитие культуры и туризма в городе Онеге (2021-2024 годы)»</t>
  </si>
  <si>
    <t xml:space="preserve">0100090100   </t>
  </si>
  <si>
    <t>01000S8360</t>
  </si>
  <si>
    <t>0200091550</t>
  </si>
  <si>
    <r>
      <rPr>
        <sz val="12"/>
        <rFont val="Times New Roman"/>
        <family val="1"/>
      </rPr>
      <t xml:space="preserve"> Муниципальная программа «Защита населения от пожаров и чрезвычайных ситуаций на территории муниципального образования «Онежское» на 2019-2022 годы</t>
    </r>
    <r>
      <rPr>
        <sz val="12"/>
        <color indexed="8"/>
        <rFont val="Times New Roman"/>
        <family val="1"/>
      </rPr>
      <t>»</t>
    </r>
  </si>
  <si>
    <t>Отдел ГО и ЧС</t>
  </si>
  <si>
    <t>0300091560</t>
  </si>
  <si>
    <t xml:space="preserve">  Муниципальная программа «Обеспечение безопасности людей на водных объектах на территории муниципального образования «Онежское» на 2019-2022 годы»</t>
  </si>
  <si>
    <t>04000L4970</t>
  </si>
  <si>
    <t xml:space="preserve">  Муниципальная программа «Обеспечение жильем молодых семей на территории муниципального образования «Онежское» на 2017-2020 годы» </t>
  </si>
  <si>
    <t>0520090600</t>
  </si>
  <si>
    <t>Муниципальная программа «Обеспечение жильем молодых семей на территории муниципального образования «Онежское» на 2021-2024 годы»</t>
  </si>
  <si>
    <t>0510090100</t>
  </si>
  <si>
    <t xml:space="preserve"> Управления по инфраструктурному развитию и ЖКХ</t>
  </si>
  <si>
    <t>0600092950</t>
  </si>
  <si>
    <t>Муниципальная программа «Обустройство городских лесов в городе Онеге на 2021-2023 годы»</t>
  </si>
  <si>
    <t>0700092610</t>
  </si>
  <si>
    <t xml:space="preserve">  Муниципальная программа «Уличное освещение в городе Онеге на 2020-2022 годы»</t>
  </si>
  <si>
    <t>Отдел энергетики, транспорта, связи и дорог,  Управления по инфраструктурному развитию и ЖКХ</t>
  </si>
  <si>
    <t>0700090360</t>
  </si>
  <si>
    <t>0810090100</t>
  </si>
  <si>
    <t xml:space="preserve">  Муниципальная программа «Комплексное развитие транспортной инфраструктуры муниципального образования «Онежское» на 2020-2022 годы»</t>
  </si>
  <si>
    <t>Отдел энергетики, транспорта, связи и дорог, Управления по инфраструктурному развитию и ЖКХ</t>
  </si>
  <si>
    <t>0810092120</t>
  </si>
  <si>
    <t>0810092230</t>
  </si>
  <si>
    <t>08100S812Д</t>
  </si>
  <si>
    <t>08400S6800</t>
  </si>
  <si>
    <t>0840093050</t>
  </si>
  <si>
    <t>090090600</t>
  </si>
  <si>
    <t>Муниципальная программа «Капитальный ремонт муниципального жилищного фонда муниципального образования «Онежское» на 2020-2022 годы»</t>
  </si>
  <si>
    <t>090093500</t>
  </si>
  <si>
    <t>090093600</t>
  </si>
  <si>
    <t xml:space="preserve"> =</t>
  </si>
  <si>
    <t>0900090360</t>
  </si>
  <si>
    <t>1000090320</t>
  </si>
  <si>
    <t>Муниципальная программа «Развитие жилищного строительства на территории муниципального образования «Онежское» на 2021 - 2024 годы»</t>
  </si>
  <si>
    <t>1100090430</t>
  </si>
  <si>
    <t>Муниципальная программа «Развитие спорта в городе Онеге (2021-2024 годы)»</t>
  </si>
  <si>
    <t>1200090420</t>
  </si>
  <si>
    <t xml:space="preserve">Муниципальная программа «Развитие молодежной политики на территории муниципального образования «Онежское» на 2021-2024 годы» </t>
  </si>
  <si>
    <t>12000S8530</t>
  </si>
  <si>
    <t>ГП АО «Патриотическое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области»</t>
  </si>
  <si>
    <t>1300092910</t>
  </si>
  <si>
    <t>Муниципальная программа «Поддержка предпринимательства и торговли на территории муниципального образования «Онежское» на 2021-2024 годы»</t>
  </si>
  <si>
    <t>1400093670</t>
  </si>
  <si>
    <t xml:space="preserve">  Муниципальная программа «Формирование современной  городской среды на территории  муниципального образования «Онежское» на 2018-2024 годы»</t>
  </si>
  <si>
    <t>140F255550</t>
  </si>
  <si>
    <t xml:space="preserve">ГП АО «Формирование комфортной городской среды в Архангельской области» </t>
  </si>
  <si>
    <t>1500092670</t>
  </si>
  <si>
    <t>Муниципальная программа «Расширение муниципальных кладбищ на территории муниципального образования «Онежское» на 2021-2023 годы»</t>
  </si>
  <si>
    <t>Комитет по управлению муниципальным имуществом, архитектуре и земельным отношениям» администрации муниципального образования «Онежский муниципальный район</t>
  </si>
  <si>
    <t>1700090100</t>
  </si>
  <si>
    <t xml:space="preserve">  Муниципальная программа «Благоустройство территории муниципального образования «Онежское» на 2020-2022 годы»</t>
  </si>
  <si>
    <t>1700090360</t>
  </si>
  <si>
    <t>1700090600</t>
  </si>
  <si>
    <t xml:space="preserve"> Муниципальная программа «Комплексное развитие социальной инфраструктуры муниципального образования «Онежское» на 2018-2030 годы»</t>
  </si>
  <si>
    <t>Муниципальная программа не реализуется</t>
  </si>
  <si>
    <t>Отдел архитектуры и градостроительной политики МКУ «Комитет по управлению муниципальным имуществом, архитектуре и земельным отношениям» администрации муниципального образования «Онежский муниципальный район»</t>
  </si>
  <si>
    <t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</si>
</sst>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"/>
    <numFmt numFmtId="168" formatCode="#,##0.00\ [$₽-419];[RED]\-#,##0.00\ [$₽-419]"/>
    <numFmt numFmtId="169" formatCode="#,##0.0"/>
  </numFmts>
  <fonts count="19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Segoe UI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Segoe UI"/>
      <family val="2"/>
    </font>
    <font>
      <i/>
      <sz val="12"/>
      <name val="Times New Roman"/>
      <family val="1"/>
    </font>
    <font>
      <sz val="10"/>
      <color indexed="63"/>
      <name val="Segoe UI"/>
      <family val="2"/>
    </font>
    <font>
      <sz val="10"/>
      <name val="Segoe UI"/>
      <family val="2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center" wrapText="1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vertical="top" wrapText="1"/>
    </xf>
    <xf numFmtId="164" fontId="1" fillId="0" borderId="1" xfId="0" applyFont="1" applyBorder="1" applyAlignment="1">
      <alignment vertical="top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/>
    </xf>
    <xf numFmtId="164" fontId="4" fillId="0" borderId="1" xfId="0" applyNumberFormat="1" applyFont="1" applyFill="1" applyBorder="1" applyAlignment="1">
      <alignment horizontal="left" vertical="center" wrapText="1"/>
    </xf>
    <xf numFmtId="164" fontId="2" fillId="0" borderId="0" xfId="0" applyFont="1" applyFill="1" applyAlignment="1">
      <alignment/>
    </xf>
    <xf numFmtId="165" fontId="4" fillId="0" borderId="1" xfId="0" applyNumberFormat="1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/>
    </xf>
    <xf numFmtId="166" fontId="10" fillId="2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/>
    </xf>
    <xf numFmtId="166" fontId="14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5" fontId="4" fillId="0" borderId="1" xfId="0" applyNumberFormat="1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169" fontId="18" fillId="0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0"/>
  <sheetViews>
    <sheetView tabSelected="1" zoomScale="75" zoomScaleNormal="75" workbookViewId="0" topLeftCell="A1">
      <pane xSplit="1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O13" sqref="O13"/>
    </sheetView>
  </sheetViews>
  <sheetFormatPr defaultColWidth="11.421875" defaultRowHeight="27.75" customHeight="1"/>
  <cols>
    <col min="1" max="1" width="14.8515625" style="1" customWidth="1"/>
    <col min="2" max="2" width="38.7109375" style="2" customWidth="1"/>
    <col min="3" max="3" width="20.57421875" style="1" customWidth="1"/>
    <col min="4" max="4" width="16.8515625" style="1" customWidth="1"/>
    <col min="5" max="5" width="16.57421875" style="2" customWidth="1"/>
    <col min="6" max="7" width="16.57421875" style="1" customWidth="1"/>
    <col min="8" max="8" width="22.7109375" style="2" customWidth="1"/>
    <col min="9" max="13" width="16.57421875" style="1" customWidth="1"/>
    <col min="14" max="14" width="40.00390625" style="3" customWidth="1"/>
    <col min="15" max="15" width="63.57421875" style="3" customWidth="1"/>
    <col min="16" max="16" width="40.57421875" style="4" customWidth="1"/>
    <col min="17" max="17" width="33.00390625" style="4" customWidth="1"/>
    <col min="18" max="18" width="18.28125" style="5" customWidth="1"/>
    <col min="19" max="227" width="11.28125" style="4" customWidth="1"/>
    <col min="228" max="254" width="10.421875" style="6" customWidth="1"/>
    <col min="255" max="16384" width="10.421875" style="7" customWidth="1"/>
  </cols>
  <sheetData>
    <row r="1" spans="1:18" s="4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12.75" customHeight="1"/>
    <row r="3" spans="1:18" ht="12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 t="s">
        <v>6</v>
      </c>
      <c r="I3" s="9"/>
      <c r="J3" s="9"/>
      <c r="K3" s="9" t="s">
        <v>7</v>
      </c>
      <c r="L3" s="9"/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</row>
    <row r="4" spans="1:18" ht="88.5" customHeight="1">
      <c r="A4" s="9"/>
      <c r="B4" s="9"/>
      <c r="C4" s="9"/>
      <c r="D4" s="9"/>
      <c r="E4" s="9" t="s">
        <v>14</v>
      </c>
      <c r="F4" s="9" t="s">
        <v>15</v>
      </c>
      <c r="G4" s="9" t="s">
        <v>16</v>
      </c>
      <c r="H4" s="9" t="s">
        <v>14</v>
      </c>
      <c r="I4" s="9" t="s">
        <v>17</v>
      </c>
      <c r="J4" s="9" t="s">
        <v>18</v>
      </c>
      <c r="K4" s="9" t="s">
        <v>19</v>
      </c>
      <c r="L4" s="9" t="s">
        <v>20</v>
      </c>
      <c r="M4" s="9"/>
      <c r="N4" s="9"/>
      <c r="O4" s="9"/>
      <c r="P4" s="9"/>
      <c r="Q4" s="9"/>
      <c r="R4" s="9"/>
    </row>
    <row r="5" spans="1:18" ht="17.25" customHeight="1">
      <c r="A5" s="10">
        <v>1</v>
      </c>
      <c r="B5" s="10">
        <v>2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11" t="s">
        <v>29</v>
      </c>
      <c r="L5" s="11" t="s">
        <v>30</v>
      </c>
      <c r="M5" s="11" t="s">
        <v>31</v>
      </c>
      <c r="N5" s="11" t="s">
        <v>32</v>
      </c>
      <c r="O5" s="11" t="s">
        <v>33</v>
      </c>
      <c r="P5" s="11" t="s">
        <v>34</v>
      </c>
      <c r="Q5" s="11" t="s">
        <v>35</v>
      </c>
      <c r="R5" s="11" t="s">
        <v>36</v>
      </c>
    </row>
    <row r="6" spans="1:63" ht="132" customHeight="1">
      <c r="A6" s="11" t="s">
        <v>37</v>
      </c>
      <c r="B6" s="10" t="s">
        <v>38</v>
      </c>
      <c r="C6" s="12">
        <f aca="true" t="shared" si="0" ref="C6:C138">F6+I6+K6</f>
        <v>50000</v>
      </c>
      <c r="D6" s="13">
        <f aca="true" t="shared" si="1" ref="D6:D138">G6+J6+L6</f>
        <v>4100</v>
      </c>
      <c r="E6" s="14"/>
      <c r="F6" s="13"/>
      <c r="G6" s="13"/>
      <c r="H6" s="14"/>
      <c r="I6" s="13"/>
      <c r="J6" s="13"/>
      <c r="K6" s="15">
        <v>50000</v>
      </c>
      <c r="L6" s="15">
        <v>4100</v>
      </c>
      <c r="M6" s="16">
        <f aca="true" t="shared" si="2" ref="M6:M63">D6/C6*100</f>
        <v>8.200000000000001</v>
      </c>
      <c r="N6" s="17"/>
      <c r="O6" s="18"/>
      <c r="P6" s="19"/>
      <c r="Q6" s="17"/>
      <c r="R6" s="20" t="s">
        <v>39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</row>
    <row r="7" spans="1:63" ht="64.5" customHeight="1">
      <c r="A7" s="22" t="s">
        <v>40</v>
      </c>
      <c r="B7" s="10" t="s">
        <v>41</v>
      </c>
      <c r="C7" s="12">
        <f t="shared" si="0"/>
        <v>4211082.73</v>
      </c>
      <c r="D7" s="13">
        <f t="shared" si="1"/>
        <v>3672120.98</v>
      </c>
      <c r="E7" s="14"/>
      <c r="F7" s="13"/>
      <c r="G7" s="13"/>
      <c r="H7" s="14"/>
      <c r="I7" s="13"/>
      <c r="J7" s="13"/>
      <c r="K7" s="23">
        <v>4211082.73</v>
      </c>
      <c r="L7" s="23">
        <v>3672120.98</v>
      </c>
      <c r="M7" s="16">
        <f t="shared" si="2"/>
        <v>87.20134975833163</v>
      </c>
      <c r="N7" s="17" t="s">
        <v>42</v>
      </c>
      <c r="O7" s="24" t="s">
        <v>43</v>
      </c>
      <c r="P7" s="19"/>
      <c r="Q7" s="17" t="s">
        <v>44</v>
      </c>
      <c r="R7" s="17" t="s">
        <v>45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</row>
    <row r="8" spans="1:63" ht="16.5" customHeight="1">
      <c r="A8" s="22" t="s">
        <v>46</v>
      </c>
      <c r="B8" s="10"/>
      <c r="C8" s="12">
        <f t="shared" si="0"/>
        <v>29132309.6</v>
      </c>
      <c r="D8" s="13">
        <f t="shared" si="1"/>
        <v>29132309.6</v>
      </c>
      <c r="E8" s="14"/>
      <c r="F8" s="13"/>
      <c r="G8" s="13"/>
      <c r="H8" s="14"/>
      <c r="I8" s="23">
        <v>29132309.6</v>
      </c>
      <c r="J8" s="23">
        <v>29132309.6</v>
      </c>
      <c r="K8" s="13"/>
      <c r="L8" s="13"/>
      <c r="M8" s="16">
        <f t="shared" si="2"/>
        <v>100</v>
      </c>
      <c r="N8" s="17"/>
      <c r="O8" s="24"/>
      <c r="P8" s="19"/>
      <c r="Q8" s="17"/>
      <c r="R8" s="17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</row>
    <row r="9" spans="1:63" ht="59.25" customHeight="1">
      <c r="A9" s="22" t="s">
        <v>47</v>
      </c>
      <c r="B9" s="10"/>
      <c r="C9" s="12">
        <f t="shared" si="0"/>
        <v>24257865.43</v>
      </c>
      <c r="D9" s="13">
        <f t="shared" si="1"/>
        <v>16533706.98</v>
      </c>
      <c r="E9" s="14"/>
      <c r="F9" s="13"/>
      <c r="G9" s="13"/>
      <c r="H9" s="14"/>
      <c r="I9" s="23">
        <v>24233607.56</v>
      </c>
      <c r="J9" s="23">
        <v>16517173.27</v>
      </c>
      <c r="K9" s="15">
        <v>24257.87</v>
      </c>
      <c r="L9" s="15">
        <v>16533.71</v>
      </c>
      <c r="M9" s="16">
        <f t="shared" si="2"/>
        <v>68.15812804185384</v>
      </c>
      <c r="N9" s="17"/>
      <c r="O9" s="24"/>
      <c r="P9" s="19"/>
      <c r="Q9" s="17"/>
      <c r="R9" s="17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</row>
    <row r="10" spans="1:253" ht="75" customHeight="1">
      <c r="A10" s="22" t="s">
        <v>48</v>
      </c>
      <c r="B10" s="10"/>
      <c r="C10" s="12">
        <f t="shared" si="0"/>
        <v>117087815.17</v>
      </c>
      <c r="D10" s="13">
        <f t="shared" si="1"/>
        <v>20508540.569999997</v>
      </c>
      <c r="E10" s="14" t="s">
        <v>49</v>
      </c>
      <c r="F10" s="15">
        <v>114631311.64</v>
      </c>
      <c r="G10" s="15">
        <v>20078271.33</v>
      </c>
      <c r="H10" s="14" t="s">
        <v>50</v>
      </c>
      <c r="I10" s="15">
        <v>2339415.7</v>
      </c>
      <c r="J10" s="15">
        <v>409760.7</v>
      </c>
      <c r="K10" s="15">
        <v>117087.83</v>
      </c>
      <c r="L10" s="15">
        <v>20508.54</v>
      </c>
      <c r="M10" s="16">
        <f t="shared" si="2"/>
        <v>17.515520756983648</v>
      </c>
      <c r="N10" s="17"/>
      <c r="O10" s="24"/>
      <c r="P10" s="19"/>
      <c r="Q10" s="19"/>
      <c r="R10" s="17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</row>
    <row r="11" spans="1:253" ht="86.25" customHeight="1">
      <c r="A11" s="26" t="s">
        <v>51</v>
      </c>
      <c r="B11" s="10"/>
      <c r="C11" s="12">
        <f t="shared" si="0"/>
        <v>113768576</v>
      </c>
      <c r="D11" s="13">
        <f t="shared" si="1"/>
        <v>67476194</v>
      </c>
      <c r="E11" s="14"/>
      <c r="F11" s="13"/>
      <c r="G11" s="13"/>
      <c r="H11" s="27" t="s">
        <v>50</v>
      </c>
      <c r="I11" s="28">
        <v>113768576</v>
      </c>
      <c r="J11" s="13">
        <v>67476194</v>
      </c>
      <c r="K11" s="13"/>
      <c r="L11" s="13"/>
      <c r="M11" s="16">
        <f t="shared" si="2"/>
        <v>59.31004533272879</v>
      </c>
      <c r="N11" s="17"/>
      <c r="O11" s="24"/>
      <c r="P11" s="19"/>
      <c r="Q11" s="19"/>
      <c r="R11" s="1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</row>
    <row r="12" spans="1:253" ht="87" customHeight="1">
      <c r="A12" s="26" t="s">
        <v>52</v>
      </c>
      <c r="B12" s="10"/>
      <c r="C12" s="12">
        <f t="shared" si="0"/>
        <v>7892680</v>
      </c>
      <c r="D12" s="13">
        <f t="shared" si="1"/>
        <v>4143000</v>
      </c>
      <c r="E12" s="14"/>
      <c r="F12" s="13"/>
      <c r="G12" s="13"/>
      <c r="H12" s="27" t="s">
        <v>50</v>
      </c>
      <c r="I12" s="13">
        <v>7892680</v>
      </c>
      <c r="J12" s="13">
        <v>4143000</v>
      </c>
      <c r="K12" s="13"/>
      <c r="L12" s="13"/>
      <c r="M12" s="16">
        <f t="shared" si="2"/>
        <v>52.491675831276574</v>
      </c>
      <c r="N12" s="17"/>
      <c r="O12" s="24"/>
      <c r="P12" s="19"/>
      <c r="Q12" s="19"/>
      <c r="R12" s="17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</row>
    <row r="13" spans="1:253" ht="409.5" customHeight="1">
      <c r="A13" s="26" t="s">
        <v>53</v>
      </c>
      <c r="B13" s="10"/>
      <c r="C13" s="12">
        <f t="shared" si="0"/>
        <v>56568538.1</v>
      </c>
      <c r="D13" s="13">
        <f t="shared" si="1"/>
        <v>35264125.86</v>
      </c>
      <c r="E13" s="14"/>
      <c r="F13" s="13"/>
      <c r="G13" s="13"/>
      <c r="H13" s="14"/>
      <c r="I13" s="13"/>
      <c r="J13" s="13"/>
      <c r="K13" s="13">
        <v>56568538.1</v>
      </c>
      <c r="L13" s="13">
        <v>35264125.86</v>
      </c>
      <c r="M13" s="16">
        <f t="shared" si="2"/>
        <v>62.33876116377842</v>
      </c>
      <c r="N13" s="17" t="s">
        <v>54</v>
      </c>
      <c r="O13" s="29" t="s">
        <v>55</v>
      </c>
      <c r="P13" s="19"/>
      <c r="Q13" s="19"/>
      <c r="R13" s="1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</row>
    <row r="14" spans="1:253" ht="51.75" customHeight="1">
      <c r="A14" s="26" t="s">
        <v>56</v>
      </c>
      <c r="B14" s="10"/>
      <c r="C14" s="12">
        <f t="shared" si="0"/>
        <v>212685.15</v>
      </c>
      <c r="D14" s="13">
        <f t="shared" si="1"/>
        <v>0</v>
      </c>
      <c r="E14" s="14"/>
      <c r="F14" s="13"/>
      <c r="G14" s="13"/>
      <c r="H14" s="14"/>
      <c r="I14" s="13"/>
      <c r="J14" s="13"/>
      <c r="K14" s="13">
        <v>212685.15</v>
      </c>
      <c r="L14" s="13"/>
      <c r="M14" s="16">
        <f t="shared" si="2"/>
        <v>0</v>
      </c>
      <c r="N14" s="17"/>
      <c r="O14" s="24"/>
      <c r="P14" s="19"/>
      <c r="Q14" s="19"/>
      <c r="R14" s="1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</row>
    <row r="15" spans="1:253" ht="82.5" customHeight="1">
      <c r="A15" s="26" t="s">
        <v>57</v>
      </c>
      <c r="B15" s="10"/>
      <c r="C15" s="12">
        <f t="shared" si="0"/>
        <v>749526</v>
      </c>
      <c r="D15" s="13">
        <f t="shared" si="1"/>
        <v>0</v>
      </c>
      <c r="E15" s="14"/>
      <c r="F15" s="13"/>
      <c r="G15" s="13"/>
      <c r="H15" s="27" t="s">
        <v>50</v>
      </c>
      <c r="I15" s="13">
        <v>512211.15</v>
      </c>
      <c r="J15" s="13"/>
      <c r="K15" s="13">
        <v>237314.85</v>
      </c>
      <c r="L15" s="13"/>
      <c r="M15" s="16">
        <f t="shared" si="2"/>
        <v>0</v>
      </c>
      <c r="N15" s="17"/>
      <c r="O15" s="24"/>
      <c r="P15" s="19"/>
      <c r="Q15" s="19"/>
      <c r="R15" s="17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</row>
    <row r="16" spans="1:253" ht="83.25" customHeight="1">
      <c r="A16" s="26" t="s">
        <v>58</v>
      </c>
      <c r="B16" s="10"/>
      <c r="C16" s="12">
        <f t="shared" si="0"/>
        <v>26872935</v>
      </c>
      <c r="D16" s="13">
        <f t="shared" si="1"/>
        <v>18470527</v>
      </c>
      <c r="E16" s="14"/>
      <c r="F16" s="13"/>
      <c r="G16" s="13"/>
      <c r="H16" s="27" t="s">
        <v>50</v>
      </c>
      <c r="I16" s="13">
        <v>26872935</v>
      </c>
      <c r="J16" s="13">
        <v>18470527</v>
      </c>
      <c r="K16" s="13"/>
      <c r="L16" s="13"/>
      <c r="M16" s="16">
        <f t="shared" si="2"/>
        <v>68.73282356393152</v>
      </c>
      <c r="N16" s="17"/>
      <c r="O16" s="24"/>
      <c r="P16" s="19"/>
      <c r="Q16" s="19"/>
      <c r="R16" s="17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</row>
    <row r="17" spans="1:253" ht="87" customHeight="1">
      <c r="A17" s="26" t="s">
        <v>59</v>
      </c>
      <c r="B17" s="10"/>
      <c r="C17" s="12">
        <f t="shared" si="0"/>
        <v>9508180</v>
      </c>
      <c r="D17" s="13">
        <f t="shared" si="1"/>
        <v>6492500</v>
      </c>
      <c r="E17" s="14"/>
      <c r="F17" s="13"/>
      <c r="G17" s="13"/>
      <c r="H17" s="27" t="s">
        <v>50</v>
      </c>
      <c r="I17" s="13">
        <v>9508180</v>
      </c>
      <c r="J17" s="13">
        <v>6492500</v>
      </c>
      <c r="K17" s="13"/>
      <c r="L17" s="13"/>
      <c r="M17" s="16">
        <f t="shared" si="2"/>
        <v>68.28330973961368</v>
      </c>
      <c r="N17" s="17"/>
      <c r="O17" s="24"/>
      <c r="P17" s="19"/>
      <c r="Q17" s="19"/>
      <c r="R17" s="1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</row>
    <row r="18" spans="1:253" ht="267" customHeight="1">
      <c r="A18" s="26" t="s">
        <v>60</v>
      </c>
      <c r="B18" s="10"/>
      <c r="C18" s="12">
        <f t="shared" si="0"/>
        <v>246265017</v>
      </c>
      <c r="D18" s="13">
        <f t="shared" si="1"/>
        <v>157422430</v>
      </c>
      <c r="E18" s="14"/>
      <c r="F18" s="13"/>
      <c r="G18" s="13"/>
      <c r="H18" s="27" t="s">
        <v>50</v>
      </c>
      <c r="I18" s="13">
        <v>246265017</v>
      </c>
      <c r="J18" s="13">
        <v>157422430</v>
      </c>
      <c r="K18" s="13"/>
      <c r="L18" s="13"/>
      <c r="M18" s="16">
        <f t="shared" si="2"/>
        <v>63.92399209506887</v>
      </c>
      <c r="N18" s="17"/>
      <c r="O18" s="30" t="s">
        <v>61</v>
      </c>
      <c r="P18" s="19"/>
      <c r="Q18" s="19"/>
      <c r="R18" s="17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</row>
    <row r="19" spans="1:253" ht="134.25" customHeight="1">
      <c r="A19" s="26" t="s">
        <v>62</v>
      </c>
      <c r="B19" s="10"/>
      <c r="C19" s="12">
        <f t="shared" si="0"/>
        <v>738800</v>
      </c>
      <c r="D19" s="13">
        <f t="shared" si="1"/>
        <v>738800</v>
      </c>
      <c r="E19" s="14"/>
      <c r="F19" s="13"/>
      <c r="G19" s="13"/>
      <c r="H19" s="27" t="s">
        <v>50</v>
      </c>
      <c r="I19" s="13">
        <v>738800</v>
      </c>
      <c r="J19" s="13">
        <v>738800</v>
      </c>
      <c r="K19" s="13"/>
      <c r="L19" s="13"/>
      <c r="M19" s="16">
        <f t="shared" si="2"/>
        <v>100</v>
      </c>
      <c r="N19" s="17"/>
      <c r="O19" s="31"/>
      <c r="P19" s="19"/>
      <c r="Q19" s="19"/>
      <c r="R19" s="1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</row>
    <row r="20" spans="1:253" ht="409.5" customHeight="1">
      <c r="A20" s="26" t="s">
        <v>63</v>
      </c>
      <c r="B20" s="10"/>
      <c r="C20" s="12">
        <f t="shared" si="0"/>
        <v>121923550.01</v>
      </c>
      <c r="D20" s="13">
        <f t="shared" si="1"/>
        <v>76189165.05</v>
      </c>
      <c r="E20" s="14"/>
      <c r="F20" s="13"/>
      <c r="G20" s="13"/>
      <c r="H20" s="14"/>
      <c r="I20" s="13"/>
      <c r="J20" s="13"/>
      <c r="K20" s="13">
        <v>121923550.01</v>
      </c>
      <c r="L20" s="13">
        <v>76189165.05</v>
      </c>
      <c r="M20" s="16">
        <f t="shared" si="2"/>
        <v>62.48929353168528</v>
      </c>
      <c r="N20" s="17"/>
      <c r="O20" s="32" t="s">
        <v>64</v>
      </c>
      <c r="P20" s="19"/>
      <c r="Q20" s="19"/>
      <c r="R20" s="17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</row>
    <row r="21" spans="1:253" ht="51.75" customHeight="1">
      <c r="A21" s="26" t="s">
        <v>65</v>
      </c>
      <c r="B21" s="10"/>
      <c r="C21" s="12">
        <f t="shared" si="0"/>
        <v>650000</v>
      </c>
      <c r="D21" s="13">
        <f t="shared" si="1"/>
        <v>0</v>
      </c>
      <c r="E21" s="14"/>
      <c r="F21" s="13"/>
      <c r="G21" s="13"/>
      <c r="H21" s="14"/>
      <c r="I21" s="13"/>
      <c r="J21" s="13"/>
      <c r="K21" s="13">
        <v>650000</v>
      </c>
      <c r="L21" s="13"/>
      <c r="M21" s="16">
        <f t="shared" si="2"/>
        <v>0</v>
      </c>
      <c r="N21" s="17"/>
      <c r="O21" s="24"/>
      <c r="P21" s="19"/>
      <c r="Q21" s="19"/>
      <c r="R21" s="17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</row>
    <row r="22" spans="1:253" ht="51.75" customHeight="1">
      <c r="A22" s="26" t="s">
        <v>66</v>
      </c>
      <c r="B22" s="10"/>
      <c r="C22" s="12">
        <f t="shared" si="0"/>
        <v>500000</v>
      </c>
      <c r="D22" s="13">
        <f t="shared" si="1"/>
        <v>0</v>
      </c>
      <c r="E22" s="14"/>
      <c r="F22" s="13"/>
      <c r="G22" s="13"/>
      <c r="H22" s="14"/>
      <c r="I22" s="13"/>
      <c r="J22" s="13"/>
      <c r="K22" s="13">
        <v>500000</v>
      </c>
      <c r="L22" s="13"/>
      <c r="M22" s="16">
        <f t="shared" si="2"/>
        <v>0</v>
      </c>
      <c r="N22" s="17"/>
      <c r="O22" s="24"/>
      <c r="P22" s="19"/>
      <c r="Q22" s="19"/>
      <c r="R22" s="1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</row>
    <row r="23" spans="1:253" ht="51.75" customHeight="1">
      <c r="A23" s="26" t="s">
        <v>67</v>
      </c>
      <c r="B23" s="10"/>
      <c r="C23" s="12">
        <f t="shared" si="0"/>
        <v>51000</v>
      </c>
      <c r="D23" s="13">
        <f t="shared" si="1"/>
        <v>16502.86</v>
      </c>
      <c r="E23" s="14"/>
      <c r="F23" s="13"/>
      <c r="G23" s="13"/>
      <c r="H23" s="14"/>
      <c r="I23" s="13"/>
      <c r="J23" s="13"/>
      <c r="K23" s="13">
        <v>51000</v>
      </c>
      <c r="L23" s="13">
        <v>16502.86</v>
      </c>
      <c r="M23" s="16">
        <f t="shared" si="2"/>
        <v>32.35854901960785</v>
      </c>
      <c r="N23" s="17"/>
      <c r="O23" s="24"/>
      <c r="P23" s="19"/>
      <c r="Q23" s="19"/>
      <c r="R23" s="17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</row>
    <row r="24" spans="1:253" ht="76.5" customHeight="1">
      <c r="A24" s="26" t="s">
        <v>68</v>
      </c>
      <c r="B24" s="10"/>
      <c r="C24" s="12">
        <f t="shared" si="0"/>
        <v>15672407.41</v>
      </c>
      <c r="D24" s="13">
        <f t="shared" si="1"/>
        <v>8210068.32</v>
      </c>
      <c r="E24" s="14"/>
      <c r="F24" s="13"/>
      <c r="G24" s="13"/>
      <c r="H24" s="27" t="s">
        <v>50</v>
      </c>
      <c r="I24" s="13">
        <v>15656735</v>
      </c>
      <c r="J24" s="13">
        <v>8201858.29</v>
      </c>
      <c r="K24" s="13">
        <v>15672.41</v>
      </c>
      <c r="L24" s="13">
        <v>8210.03</v>
      </c>
      <c r="M24" s="16">
        <f t="shared" si="2"/>
        <v>52.385495764750544</v>
      </c>
      <c r="N24" s="17"/>
      <c r="O24" s="24"/>
      <c r="P24" s="19"/>
      <c r="Q24" s="19"/>
      <c r="R24" s="1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</row>
    <row r="25" spans="1:253" ht="82.5" customHeight="1">
      <c r="A25" s="26" t="s">
        <v>69</v>
      </c>
      <c r="B25" s="10"/>
      <c r="C25" s="12">
        <f t="shared" si="0"/>
        <v>1698800</v>
      </c>
      <c r="D25" s="13">
        <f t="shared" si="1"/>
        <v>0</v>
      </c>
      <c r="E25" s="14"/>
      <c r="F25" s="13"/>
      <c r="G25" s="13"/>
      <c r="H25" s="27" t="s">
        <v>50</v>
      </c>
      <c r="I25" s="13">
        <v>849400</v>
      </c>
      <c r="J25" s="13"/>
      <c r="K25" s="13">
        <v>849400</v>
      </c>
      <c r="L25" s="13"/>
      <c r="M25" s="16">
        <f t="shared" si="2"/>
        <v>0</v>
      </c>
      <c r="N25" s="17"/>
      <c r="O25" s="24"/>
      <c r="P25" s="19"/>
      <c r="Q25" s="19"/>
      <c r="R25" s="17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</row>
    <row r="26" spans="1:253" ht="82.5" customHeight="1">
      <c r="A26" s="26" t="s">
        <v>70</v>
      </c>
      <c r="B26" s="10"/>
      <c r="C26" s="12">
        <f t="shared" si="0"/>
        <v>563043.48</v>
      </c>
      <c r="D26" s="13">
        <f t="shared" si="1"/>
        <v>450774.29000000004</v>
      </c>
      <c r="E26" s="14"/>
      <c r="F26" s="13"/>
      <c r="G26" s="13"/>
      <c r="H26" s="27" t="s">
        <v>50</v>
      </c>
      <c r="I26" s="13">
        <v>518000</v>
      </c>
      <c r="J26" s="13">
        <v>414712.33</v>
      </c>
      <c r="K26" s="13">
        <v>45043.48</v>
      </c>
      <c r="L26" s="13">
        <v>36061.96</v>
      </c>
      <c r="M26" s="16">
        <f t="shared" si="2"/>
        <v>80.06029836274813</v>
      </c>
      <c r="N26" s="17"/>
      <c r="O26" s="24"/>
      <c r="P26" s="19"/>
      <c r="Q26" s="19"/>
      <c r="R26" s="17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</row>
    <row r="27" spans="1:253" ht="75" customHeight="1">
      <c r="A27" s="26" t="s">
        <v>71</v>
      </c>
      <c r="B27" s="10"/>
      <c r="C27" s="12">
        <f t="shared" si="0"/>
        <v>131800</v>
      </c>
      <c r="D27" s="13">
        <f t="shared" si="1"/>
        <v>35250.72</v>
      </c>
      <c r="E27" s="14"/>
      <c r="F27" s="13"/>
      <c r="G27" s="13"/>
      <c r="H27" s="27" t="s">
        <v>50</v>
      </c>
      <c r="I27" s="13">
        <v>65900</v>
      </c>
      <c r="J27" s="13">
        <v>17625.38</v>
      </c>
      <c r="K27" s="13">
        <v>65900</v>
      </c>
      <c r="L27" s="13">
        <v>17625.34</v>
      </c>
      <c r="M27" s="16">
        <f t="shared" si="2"/>
        <v>26.745614567526555</v>
      </c>
      <c r="N27" s="17"/>
      <c r="O27" s="24"/>
      <c r="P27" s="19"/>
      <c r="Q27" s="19"/>
      <c r="R27" s="17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</row>
    <row r="28" spans="1:253" ht="81" customHeight="1">
      <c r="A28" s="26" t="s">
        <v>72</v>
      </c>
      <c r="B28" s="10"/>
      <c r="C28" s="12">
        <f t="shared" si="0"/>
        <v>22054008</v>
      </c>
      <c r="D28" s="13">
        <f t="shared" si="1"/>
        <v>13881376</v>
      </c>
      <c r="E28" s="14"/>
      <c r="F28" s="13"/>
      <c r="G28" s="13"/>
      <c r="H28" s="27" t="s">
        <v>50</v>
      </c>
      <c r="I28" s="13">
        <v>22054008</v>
      </c>
      <c r="J28" s="13">
        <v>13881376</v>
      </c>
      <c r="K28" s="13"/>
      <c r="L28" s="13"/>
      <c r="M28" s="16">
        <f t="shared" si="2"/>
        <v>62.94264516454333</v>
      </c>
      <c r="N28" s="17"/>
      <c r="O28" s="24"/>
      <c r="P28" s="19"/>
      <c r="Q28" s="19"/>
      <c r="R28" s="17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ht="88.5" customHeight="1">
      <c r="A29" s="26" t="s">
        <v>73</v>
      </c>
      <c r="B29" s="10"/>
      <c r="C29" s="12">
        <f t="shared" si="0"/>
        <v>8878599</v>
      </c>
      <c r="D29" s="13">
        <f t="shared" si="1"/>
        <v>5220000</v>
      </c>
      <c r="E29" s="14"/>
      <c r="F29" s="13"/>
      <c r="G29" s="13"/>
      <c r="H29" s="27" t="s">
        <v>50</v>
      </c>
      <c r="I29" s="13">
        <v>8878599</v>
      </c>
      <c r="J29" s="13">
        <v>5220000</v>
      </c>
      <c r="K29" s="13"/>
      <c r="L29" s="13"/>
      <c r="M29" s="16">
        <f t="shared" si="2"/>
        <v>58.793059580683845</v>
      </c>
      <c r="N29" s="17"/>
      <c r="O29" s="24"/>
      <c r="P29" s="19"/>
      <c r="Q29" s="19"/>
      <c r="R29" s="17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</row>
    <row r="30" spans="1:253" ht="68.25" customHeight="1">
      <c r="A30" s="26" t="s">
        <v>74</v>
      </c>
      <c r="B30" s="10"/>
      <c r="C30" s="12">
        <f t="shared" si="0"/>
        <v>55000</v>
      </c>
      <c r="D30" s="13">
        <f t="shared" si="1"/>
        <v>55000</v>
      </c>
      <c r="E30" s="14"/>
      <c r="F30" s="13"/>
      <c r="G30" s="13"/>
      <c r="H30" s="27" t="s">
        <v>50</v>
      </c>
      <c r="I30" s="13">
        <v>55000</v>
      </c>
      <c r="J30" s="13">
        <v>55000</v>
      </c>
      <c r="K30" s="13"/>
      <c r="L30" s="13"/>
      <c r="M30" s="16">
        <f t="shared" si="2"/>
        <v>100</v>
      </c>
      <c r="N30" s="17"/>
      <c r="O30" s="24"/>
      <c r="P30" s="19"/>
      <c r="Q30" s="19"/>
      <c r="R30" s="17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</row>
    <row r="31" spans="1:253" ht="230.25" customHeight="1">
      <c r="A31" s="26" t="s">
        <v>75</v>
      </c>
      <c r="B31" s="10"/>
      <c r="C31" s="12">
        <f t="shared" si="0"/>
        <v>23235372.44</v>
      </c>
      <c r="D31" s="13">
        <f t="shared" si="1"/>
        <v>16150043.7</v>
      </c>
      <c r="E31" s="14"/>
      <c r="F31" s="13"/>
      <c r="G31" s="13"/>
      <c r="H31" s="14"/>
      <c r="I31" s="13"/>
      <c r="J31" s="13"/>
      <c r="K31" s="13">
        <v>23235372.44</v>
      </c>
      <c r="L31" s="13">
        <v>16150043.7</v>
      </c>
      <c r="M31" s="16">
        <f t="shared" si="2"/>
        <v>69.50628289563151</v>
      </c>
      <c r="N31" s="17"/>
      <c r="O31" s="30" t="s">
        <v>76</v>
      </c>
      <c r="P31" s="19"/>
      <c r="Q31" s="19"/>
      <c r="R31" s="1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</row>
    <row r="32" spans="1:253" ht="51.75" customHeight="1">
      <c r="A32" s="26" t="s">
        <v>77</v>
      </c>
      <c r="B32" s="10"/>
      <c r="C32" s="12">
        <f t="shared" si="0"/>
        <v>1979651</v>
      </c>
      <c r="D32" s="13">
        <f t="shared" si="1"/>
        <v>881910</v>
      </c>
      <c r="E32" s="14"/>
      <c r="F32" s="13"/>
      <c r="G32" s="13"/>
      <c r="H32" s="14"/>
      <c r="I32" s="13"/>
      <c r="J32" s="13"/>
      <c r="K32" s="13">
        <v>1979651</v>
      </c>
      <c r="L32" s="13">
        <v>881910</v>
      </c>
      <c r="M32" s="16">
        <f t="shared" si="2"/>
        <v>44.548761372585375</v>
      </c>
      <c r="N32" s="17"/>
      <c r="O32" s="24"/>
      <c r="P32" s="19"/>
      <c r="Q32" s="19"/>
      <c r="R32" s="17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</row>
    <row r="33" spans="1:253" ht="51.75" customHeight="1">
      <c r="A33" s="26" t="s">
        <v>78</v>
      </c>
      <c r="B33" s="10"/>
      <c r="C33" s="12">
        <f t="shared" si="0"/>
        <v>3028318.65</v>
      </c>
      <c r="D33" s="13">
        <f t="shared" si="1"/>
        <v>197096</v>
      </c>
      <c r="E33" s="14"/>
      <c r="F33" s="13"/>
      <c r="G33" s="13"/>
      <c r="H33" s="14"/>
      <c r="I33" s="13"/>
      <c r="J33" s="13"/>
      <c r="K33" s="13">
        <v>3028318.65</v>
      </c>
      <c r="L33" s="13">
        <v>197096</v>
      </c>
      <c r="M33" s="16">
        <f t="shared" si="2"/>
        <v>6.508430016108113</v>
      </c>
      <c r="N33" s="17"/>
      <c r="O33" s="24"/>
      <c r="P33" s="19"/>
      <c r="Q33" s="19"/>
      <c r="R33" s="17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</row>
    <row r="34" spans="1:253" ht="51.75" customHeight="1">
      <c r="A34" s="26" t="s">
        <v>79</v>
      </c>
      <c r="B34" s="10"/>
      <c r="C34" s="12">
        <f t="shared" si="0"/>
        <v>2055732.09</v>
      </c>
      <c r="D34" s="13">
        <f t="shared" si="1"/>
        <v>0</v>
      </c>
      <c r="E34" s="14"/>
      <c r="F34" s="13"/>
      <c r="G34" s="13"/>
      <c r="H34" s="14"/>
      <c r="I34" s="13"/>
      <c r="J34" s="13"/>
      <c r="K34" s="13">
        <v>2055732.09</v>
      </c>
      <c r="L34" s="13"/>
      <c r="M34" s="16">
        <f t="shared" si="2"/>
        <v>0</v>
      </c>
      <c r="N34" s="17"/>
      <c r="O34" s="24"/>
      <c r="P34" s="19"/>
      <c r="Q34" s="19"/>
      <c r="R34" s="1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</row>
    <row r="35" spans="1:253" ht="51.75" customHeight="1">
      <c r="A35" s="26" t="s">
        <v>80</v>
      </c>
      <c r="B35" s="10"/>
      <c r="C35" s="12">
        <f t="shared" si="0"/>
        <v>215025.4</v>
      </c>
      <c r="D35" s="13">
        <f t="shared" si="1"/>
        <v>0</v>
      </c>
      <c r="E35" s="14"/>
      <c r="F35" s="13"/>
      <c r="G35" s="13"/>
      <c r="H35" s="14"/>
      <c r="I35" s="13"/>
      <c r="J35" s="13"/>
      <c r="K35" s="13">
        <v>215025.4</v>
      </c>
      <c r="L35" s="13"/>
      <c r="M35" s="16">
        <f t="shared" si="2"/>
        <v>0</v>
      </c>
      <c r="N35" s="17"/>
      <c r="O35" s="24"/>
      <c r="P35" s="19"/>
      <c r="Q35" s="19"/>
      <c r="R35" s="17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</row>
    <row r="36" spans="1:253" ht="66" customHeight="1">
      <c r="A36" s="26" t="s">
        <v>81</v>
      </c>
      <c r="B36" s="10"/>
      <c r="C36" s="12">
        <f t="shared" si="0"/>
        <v>9723432.739999998</v>
      </c>
      <c r="D36" s="13">
        <f t="shared" si="1"/>
        <v>0</v>
      </c>
      <c r="E36" s="14"/>
      <c r="F36" s="13"/>
      <c r="G36" s="13"/>
      <c r="H36" s="27" t="s">
        <v>50</v>
      </c>
      <c r="I36" s="13">
        <v>8945558.12</v>
      </c>
      <c r="J36" s="13"/>
      <c r="K36" s="13">
        <v>777874.62</v>
      </c>
      <c r="L36" s="13"/>
      <c r="M36" s="16">
        <f t="shared" si="2"/>
        <v>0</v>
      </c>
      <c r="N36" s="17"/>
      <c r="O36" s="24"/>
      <c r="P36" s="19"/>
      <c r="Q36" s="19"/>
      <c r="R36" s="17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</row>
    <row r="37" spans="1:253" ht="81" customHeight="1">
      <c r="A37" s="26" t="s">
        <v>82</v>
      </c>
      <c r="B37" s="10"/>
      <c r="C37" s="12">
        <f t="shared" si="0"/>
        <v>5391259.2</v>
      </c>
      <c r="D37" s="13">
        <f t="shared" si="1"/>
        <v>0</v>
      </c>
      <c r="E37" s="14"/>
      <c r="F37" s="13"/>
      <c r="G37" s="13"/>
      <c r="H37" s="33" t="s">
        <v>83</v>
      </c>
      <c r="I37" s="13">
        <v>2000000</v>
      </c>
      <c r="J37" s="13"/>
      <c r="K37" s="13">
        <v>3391259.2</v>
      </c>
      <c r="L37" s="13"/>
      <c r="M37" s="16">
        <f t="shared" si="2"/>
        <v>0</v>
      </c>
      <c r="N37" s="17"/>
      <c r="O37" s="24"/>
      <c r="P37" s="19"/>
      <c r="Q37" s="19"/>
      <c r="R37" s="17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</row>
    <row r="38" spans="1:253" ht="82.5" customHeight="1">
      <c r="A38" s="26" t="s">
        <v>84</v>
      </c>
      <c r="B38" s="10"/>
      <c r="C38" s="12">
        <f t="shared" si="0"/>
        <v>2630179.5</v>
      </c>
      <c r="D38" s="13">
        <f t="shared" si="1"/>
        <v>2629286.4</v>
      </c>
      <c r="E38" s="14"/>
      <c r="F38" s="13"/>
      <c r="G38" s="13"/>
      <c r="H38" s="27" t="s">
        <v>50</v>
      </c>
      <c r="I38" s="13">
        <v>2630179.5</v>
      </c>
      <c r="J38" s="13">
        <v>2629286.4</v>
      </c>
      <c r="K38" s="13"/>
      <c r="L38" s="13"/>
      <c r="M38" s="16">
        <f t="shared" si="2"/>
        <v>99.96604414261459</v>
      </c>
      <c r="N38" s="17"/>
      <c r="O38" s="24"/>
      <c r="P38" s="19"/>
      <c r="Q38" s="19"/>
      <c r="R38" s="17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</row>
    <row r="39" spans="1:253" ht="54" customHeight="1">
      <c r="A39" s="26" t="s">
        <v>85</v>
      </c>
      <c r="B39" s="10"/>
      <c r="C39" s="12">
        <f t="shared" si="0"/>
        <v>6578200</v>
      </c>
      <c r="D39" s="13">
        <f t="shared" si="1"/>
        <v>3361569.23</v>
      </c>
      <c r="E39" s="14"/>
      <c r="F39" s="13"/>
      <c r="G39" s="13"/>
      <c r="H39" s="14"/>
      <c r="I39" s="13"/>
      <c r="J39" s="13"/>
      <c r="K39" s="13">
        <v>6578200</v>
      </c>
      <c r="L39" s="13">
        <v>3361569.23</v>
      </c>
      <c r="M39" s="16">
        <f t="shared" si="2"/>
        <v>51.10165744428568</v>
      </c>
      <c r="N39" s="17"/>
      <c r="O39" s="24"/>
      <c r="P39" s="19"/>
      <c r="Q39" s="19"/>
      <c r="R39" s="17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</row>
    <row r="40" spans="1:253" ht="51.75" customHeight="1">
      <c r="A40" s="26" t="s">
        <v>86</v>
      </c>
      <c r="B40" s="10"/>
      <c r="C40" s="12">
        <f t="shared" si="0"/>
        <v>197149</v>
      </c>
      <c r="D40" s="13">
        <f t="shared" si="1"/>
        <v>94930.9</v>
      </c>
      <c r="E40" s="14"/>
      <c r="F40" s="13"/>
      <c r="G40" s="13"/>
      <c r="H40" s="14"/>
      <c r="I40" s="13"/>
      <c r="J40" s="13"/>
      <c r="K40" s="13">
        <v>197149</v>
      </c>
      <c r="L40" s="13">
        <v>94930.9</v>
      </c>
      <c r="M40" s="16">
        <f t="shared" si="2"/>
        <v>48.151854688585786</v>
      </c>
      <c r="N40" s="17"/>
      <c r="O40" s="24"/>
      <c r="P40" s="19"/>
      <c r="Q40" s="19"/>
      <c r="R40" s="17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</row>
    <row r="41" spans="1:253" ht="51.75" customHeight="1">
      <c r="A41" s="26" t="s">
        <v>87</v>
      </c>
      <c r="B41" s="10"/>
      <c r="C41" s="12">
        <f t="shared" si="0"/>
        <v>30000</v>
      </c>
      <c r="D41" s="13">
        <f t="shared" si="1"/>
        <v>0</v>
      </c>
      <c r="E41" s="14"/>
      <c r="F41" s="13"/>
      <c r="G41" s="13"/>
      <c r="H41" s="14"/>
      <c r="I41" s="13"/>
      <c r="J41" s="13"/>
      <c r="K41" s="13">
        <v>30000</v>
      </c>
      <c r="L41" s="13"/>
      <c r="M41" s="16">
        <f t="shared" si="2"/>
        <v>0</v>
      </c>
      <c r="N41" s="17"/>
      <c r="O41" s="24"/>
      <c r="P41" s="19"/>
      <c r="Q41" s="19"/>
      <c r="R41" s="17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</row>
    <row r="42" spans="1:253" ht="51.75" customHeight="1">
      <c r="A42" s="26" t="s">
        <v>88</v>
      </c>
      <c r="B42" s="10"/>
      <c r="C42" s="12">
        <f t="shared" si="0"/>
        <v>800000</v>
      </c>
      <c r="D42" s="13">
        <f t="shared" si="1"/>
        <v>234182.13</v>
      </c>
      <c r="E42" s="14"/>
      <c r="F42" s="13"/>
      <c r="G42" s="13"/>
      <c r="H42" s="14"/>
      <c r="I42" s="13"/>
      <c r="J42" s="13"/>
      <c r="K42" s="13">
        <v>800000</v>
      </c>
      <c r="L42" s="13">
        <v>234182.13</v>
      </c>
      <c r="M42" s="16">
        <f t="shared" si="2"/>
        <v>29.27276625</v>
      </c>
      <c r="N42" s="17"/>
      <c r="O42" s="24"/>
      <c r="P42" s="19"/>
      <c r="Q42" s="19"/>
      <c r="R42" s="17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</row>
    <row r="43" spans="1:253" ht="51.75" customHeight="1">
      <c r="A43" s="26" t="s">
        <v>89</v>
      </c>
      <c r="B43" s="10"/>
      <c r="C43" s="12">
        <f t="shared" si="0"/>
        <v>50000</v>
      </c>
      <c r="D43" s="13">
        <f t="shared" si="1"/>
        <v>0</v>
      </c>
      <c r="E43" s="14"/>
      <c r="F43" s="13"/>
      <c r="G43" s="13"/>
      <c r="H43" s="14"/>
      <c r="I43" s="13"/>
      <c r="J43" s="13"/>
      <c r="K43" s="13">
        <v>50000</v>
      </c>
      <c r="L43" s="13"/>
      <c r="M43" s="16">
        <f t="shared" si="2"/>
        <v>0</v>
      </c>
      <c r="N43" s="17"/>
      <c r="O43" s="24"/>
      <c r="P43" s="19"/>
      <c r="Q43" s="19"/>
      <c r="R43" s="17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</row>
    <row r="44" spans="1:253" ht="66.75" customHeight="1">
      <c r="A44" s="26" t="s">
        <v>90</v>
      </c>
      <c r="B44" s="10"/>
      <c r="C44" s="12">
        <f t="shared" si="0"/>
        <v>250000</v>
      </c>
      <c r="D44" s="13">
        <f t="shared" si="1"/>
        <v>0</v>
      </c>
      <c r="E44" s="14"/>
      <c r="F44" s="13"/>
      <c r="G44" s="13"/>
      <c r="H44" s="14" t="s">
        <v>91</v>
      </c>
      <c r="I44" s="13">
        <v>200000</v>
      </c>
      <c r="J44" s="13"/>
      <c r="K44" s="13">
        <v>50000</v>
      </c>
      <c r="L44" s="13"/>
      <c r="M44" s="16">
        <f t="shared" si="2"/>
        <v>0</v>
      </c>
      <c r="N44" s="17"/>
      <c r="O44" s="24"/>
      <c r="P44" s="19"/>
      <c r="Q44" s="19"/>
      <c r="R44" s="17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</row>
    <row r="45" spans="1:253" s="4" customFormat="1" ht="41.25" customHeight="1">
      <c r="A45" s="22" t="s">
        <v>92</v>
      </c>
      <c r="B45" s="10" t="s">
        <v>93</v>
      </c>
      <c r="C45" s="12">
        <f t="shared" si="0"/>
        <v>5104000</v>
      </c>
      <c r="D45" s="13">
        <f t="shared" si="1"/>
        <v>2107663.65</v>
      </c>
      <c r="E45" s="14"/>
      <c r="F45" s="13"/>
      <c r="G45" s="13"/>
      <c r="H45" s="14"/>
      <c r="I45" s="13"/>
      <c r="J45" s="13"/>
      <c r="K45" s="15">
        <v>5104000</v>
      </c>
      <c r="L45" s="15">
        <v>2107663.65</v>
      </c>
      <c r="M45" s="16">
        <f t="shared" si="2"/>
        <v>41.29435050940439</v>
      </c>
      <c r="N45" s="17" t="s">
        <v>94</v>
      </c>
      <c r="O45" s="34" t="s">
        <v>95</v>
      </c>
      <c r="P45" s="17"/>
      <c r="Q45" s="17"/>
      <c r="R45" s="35" t="s">
        <v>96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</row>
    <row r="46" spans="1:253" s="4" customFormat="1" ht="41.25" customHeight="1">
      <c r="A46" s="36" t="s">
        <v>97</v>
      </c>
      <c r="B46" s="10"/>
      <c r="C46" s="12">
        <f t="shared" si="0"/>
        <v>1310600</v>
      </c>
      <c r="D46" s="13">
        <f t="shared" si="1"/>
        <v>0</v>
      </c>
      <c r="E46" s="14"/>
      <c r="F46" s="13"/>
      <c r="G46" s="13"/>
      <c r="H46" s="14"/>
      <c r="I46" s="23">
        <v>1310600</v>
      </c>
      <c r="J46" s="13"/>
      <c r="K46" s="13"/>
      <c r="L46" s="13"/>
      <c r="M46" s="16">
        <f t="shared" si="2"/>
        <v>0</v>
      </c>
      <c r="N46" s="17"/>
      <c r="O46" s="37"/>
      <c r="P46" s="17"/>
      <c r="Q46" s="17"/>
      <c r="R46" s="35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</row>
    <row r="47" spans="1:253" s="4" customFormat="1" ht="41.25" customHeight="1">
      <c r="A47" s="36" t="s">
        <v>98</v>
      </c>
      <c r="B47" s="10"/>
      <c r="C47" s="12">
        <f t="shared" si="0"/>
        <v>14130434.78</v>
      </c>
      <c r="D47" s="13">
        <f t="shared" si="1"/>
        <v>0</v>
      </c>
      <c r="E47" s="14"/>
      <c r="F47" s="13"/>
      <c r="G47" s="13"/>
      <c r="H47" s="14"/>
      <c r="I47" s="23">
        <v>13000000</v>
      </c>
      <c r="J47" s="13"/>
      <c r="K47" s="15">
        <v>1130434.78</v>
      </c>
      <c r="L47" s="13"/>
      <c r="M47" s="16">
        <f t="shared" si="2"/>
        <v>0</v>
      </c>
      <c r="N47" s="17"/>
      <c r="O47" s="37"/>
      <c r="P47" s="17"/>
      <c r="Q47" s="17"/>
      <c r="R47" s="35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</row>
    <row r="48" spans="1:253" s="4" customFormat="1" ht="16.5" customHeight="1">
      <c r="A48" s="22" t="s">
        <v>99</v>
      </c>
      <c r="B48" s="10"/>
      <c r="C48" s="12">
        <f t="shared" si="0"/>
        <v>743688.76</v>
      </c>
      <c r="D48" s="13">
        <f t="shared" si="1"/>
        <v>312084</v>
      </c>
      <c r="E48" s="14"/>
      <c r="F48" s="13"/>
      <c r="G48" s="13"/>
      <c r="H48" s="14"/>
      <c r="I48" s="13"/>
      <c r="J48" s="13"/>
      <c r="K48" s="13">
        <v>743688.76</v>
      </c>
      <c r="L48" s="38">
        <v>312084</v>
      </c>
      <c r="M48" s="16">
        <f t="shared" si="2"/>
        <v>41.96432927129354</v>
      </c>
      <c r="N48" s="17"/>
      <c r="O48" s="39"/>
      <c r="P48" s="17"/>
      <c r="Q48" s="17"/>
      <c r="R48" s="35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</row>
    <row r="49" spans="1:253" s="4" customFormat="1" ht="16.5" customHeight="1">
      <c r="A49" s="22" t="s">
        <v>100</v>
      </c>
      <c r="B49" s="10" t="s">
        <v>101</v>
      </c>
      <c r="C49" s="12">
        <f t="shared" si="0"/>
        <v>260310</v>
      </c>
      <c r="D49" s="13">
        <f t="shared" si="1"/>
        <v>260310</v>
      </c>
      <c r="E49" s="14"/>
      <c r="F49" s="13"/>
      <c r="G49" s="13"/>
      <c r="H49" s="14"/>
      <c r="I49" s="13">
        <v>260310</v>
      </c>
      <c r="J49" s="13">
        <v>260310</v>
      </c>
      <c r="K49" s="13"/>
      <c r="L49" s="13"/>
      <c r="M49" s="16">
        <f t="shared" si="2"/>
        <v>100</v>
      </c>
      <c r="N49" s="17"/>
      <c r="O49" s="39"/>
      <c r="P49" s="17"/>
      <c r="Q49" s="17"/>
      <c r="R49" s="35" t="s">
        <v>102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</row>
    <row r="50" spans="1:253" s="4" customFormat="1" ht="16.5" customHeight="1">
      <c r="A50" s="22" t="s">
        <v>103</v>
      </c>
      <c r="B50" s="10"/>
      <c r="C50" s="12">
        <f t="shared" si="0"/>
        <v>44457676.2</v>
      </c>
      <c r="D50" s="13">
        <f t="shared" si="1"/>
        <v>24846800</v>
      </c>
      <c r="E50" s="14"/>
      <c r="F50" s="13"/>
      <c r="G50" s="13"/>
      <c r="H50" s="14"/>
      <c r="I50" s="13"/>
      <c r="J50" s="13"/>
      <c r="K50" s="13">
        <v>44457676.2</v>
      </c>
      <c r="L50" s="13">
        <v>24846800</v>
      </c>
      <c r="M50" s="16">
        <f t="shared" si="2"/>
        <v>55.88866113519446</v>
      </c>
      <c r="N50" s="17"/>
      <c r="O50" s="39"/>
      <c r="P50" s="17"/>
      <c r="Q50" s="17"/>
      <c r="R50" s="35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</row>
    <row r="51" spans="1:253" s="4" customFormat="1" ht="16.5" customHeight="1">
      <c r="A51" s="22" t="s">
        <v>104</v>
      </c>
      <c r="B51" s="10"/>
      <c r="C51" s="12">
        <f t="shared" si="0"/>
        <v>122504.35</v>
      </c>
      <c r="D51" s="13">
        <f t="shared" si="1"/>
        <v>48010.73</v>
      </c>
      <c r="E51" s="14"/>
      <c r="F51" s="13"/>
      <c r="G51" s="13"/>
      <c r="H51" s="14"/>
      <c r="I51" s="13"/>
      <c r="J51" s="13"/>
      <c r="K51" s="13">
        <v>122504.35</v>
      </c>
      <c r="L51" s="13">
        <v>48010.73</v>
      </c>
      <c r="M51" s="16">
        <f t="shared" si="2"/>
        <v>39.19104097119816</v>
      </c>
      <c r="N51" s="17"/>
      <c r="O51" s="39"/>
      <c r="P51" s="17"/>
      <c r="Q51" s="17"/>
      <c r="R51" s="35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</row>
    <row r="52" spans="1:253" s="4" customFormat="1" ht="16.5" customHeight="1">
      <c r="A52" s="22" t="s">
        <v>105</v>
      </c>
      <c r="B52" s="10"/>
      <c r="C52" s="12">
        <f t="shared" si="0"/>
        <v>1083501.49</v>
      </c>
      <c r="D52" s="13">
        <f t="shared" si="1"/>
        <v>0</v>
      </c>
      <c r="E52" s="14"/>
      <c r="F52" s="13"/>
      <c r="G52" s="13"/>
      <c r="H52" s="14"/>
      <c r="I52" s="13"/>
      <c r="J52" s="13"/>
      <c r="K52" s="13">
        <v>1083501.49</v>
      </c>
      <c r="L52" s="13">
        <v>0</v>
      </c>
      <c r="M52" s="16">
        <f t="shared" si="2"/>
        <v>0</v>
      </c>
      <c r="N52" s="17"/>
      <c r="O52" s="39"/>
      <c r="P52" s="17"/>
      <c r="Q52" s="17"/>
      <c r="R52" s="35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</row>
    <row r="53" spans="1:253" s="4" customFormat="1" ht="16.5" customHeight="1">
      <c r="A53" s="22" t="s">
        <v>106</v>
      </c>
      <c r="B53" s="10"/>
      <c r="C53" s="12">
        <f t="shared" si="0"/>
        <v>381195.65</v>
      </c>
      <c r="D53" s="13">
        <f t="shared" si="1"/>
        <v>381195.65</v>
      </c>
      <c r="E53" s="14"/>
      <c r="F53" s="13"/>
      <c r="G53" s="13"/>
      <c r="H53" s="14"/>
      <c r="I53" s="13">
        <v>350700</v>
      </c>
      <c r="J53" s="13">
        <v>350700</v>
      </c>
      <c r="K53" s="13">
        <v>30495.65</v>
      </c>
      <c r="L53" s="13">
        <v>30495.65</v>
      </c>
      <c r="M53" s="16">
        <f t="shared" si="2"/>
        <v>100</v>
      </c>
      <c r="N53" s="17"/>
      <c r="O53" s="39"/>
      <c r="P53" s="17"/>
      <c r="Q53" s="17"/>
      <c r="R53" s="35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</row>
    <row r="54" spans="1:253" s="4" customFormat="1" ht="41.25" customHeight="1">
      <c r="A54" s="22" t="s">
        <v>107</v>
      </c>
      <c r="B54" s="10"/>
      <c r="C54" s="12">
        <f t="shared" si="0"/>
        <v>570205.74</v>
      </c>
      <c r="D54" s="13">
        <f t="shared" si="1"/>
        <v>285033.5</v>
      </c>
      <c r="E54" s="14"/>
      <c r="F54" s="13"/>
      <c r="G54" s="13"/>
      <c r="H54" s="14"/>
      <c r="I54" s="13">
        <v>23605.74</v>
      </c>
      <c r="J54" s="13">
        <v>11800</v>
      </c>
      <c r="K54" s="13">
        <v>546600</v>
      </c>
      <c r="L54" s="13">
        <v>273233.5</v>
      </c>
      <c r="M54" s="16">
        <f t="shared" si="2"/>
        <v>49.987834215769205</v>
      </c>
      <c r="N54" s="17" t="s">
        <v>108</v>
      </c>
      <c r="O54" s="17"/>
      <c r="P54" s="19"/>
      <c r="Q54" s="17"/>
      <c r="R54" s="35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</row>
    <row r="55" spans="1:253" s="4" customFormat="1" ht="84" customHeight="1">
      <c r="A55" s="22" t="s">
        <v>109</v>
      </c>
      <c r="B55" s="10" t="s">
        <v>110</v>
      </c>
      <c r="C55" s="12">
        <f t="shared" si="0"/>
        <v>504129.5</v>
      </c>
      <c r="D55" s="13">
        <f t="shared" si="1"/>
        <v>504129.5</v>
      </c>
      <c r="E55" s="14"/>
      <c r="F55" s="13"/>
      <c r="G55" s="13"/>
      <c r="H55" s="14"/>
      <c r="I55" s="13"/>
      <c r="J55" s="13"/>
      <c r="K55" s="15">
        <v>504129.5</v>
      </c>
      <c r="L55" s="15">
        <v>504129.5</v>
      </c>
      <c r="M55" s="16">
        <f t="shared" si="2"/>
        <v>100</v>
      </c>
      <c r="N55" s="17"/>
      <c r="O55" s="17"/>
      <c r="P55" s="19"/>
      <c r="Q55" s="17"/>
      <c r="R55" s="35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</row>
    <row r="56" spans="1:253" ht="117" customHeight="1">
      <c r="A56" s="22" t="s">
        <v>111</v>
      </c>
      <c r="B56" s="10"/>
      <c r="C56" s="12">
        <f t="shared" si="0"/>
        <v>718200</v>
      </c>
      <c r="D56" s="13">
        <f t="shared" si="1"/>
        <v>718200</v>
      </c>
      <c r="E56" s="14"/>
      <c r="F56" s="23">
        <v>345889.53</v>
      </c>
      <c r="G56" s="15">
        <v>345889.53</v>
      </c>
      <c r="H56" s="14" t="s">
        <v>112</v>
      </c>
      <c r="I56" s="23">
        <v>181652.97</v>
      </c>
      <c r="J56" s="15">
        <v>181652.97</v>
      </c>
      <c r="K56" s="15">
        <v>190657.5</v>
      </c>
      <c r="L56" s="15">
        <v>190657.5</v>
      </c>
      <c r="M56" s="16">
        <f t="shared" si="2"/>
        <v>100</v>
      </c>
      <c r="N56" s="17" t="s">
        <v>108</v>
      </c>
      <c r="O56" s="17"/>
      <c r="P56" s="19"/>
      <c r="Q56" s="19"/>
      <c r="R56" s="35" t="s">
        <v>113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</row>
    <row r="57" spans="1:253" ht="61.5" customHeight="1">
      <c r="A57" s="22" t="s">
        <v>114</v>
      </c>
      <c r="B57" s="10" t="s">
        <v>115</v>
      </c>
      <c r="C57" s="12">
        <f t="shared" si="0"/>
        <v>130000</v>
      </c>
      <c r="D57" s="13">
        <f t="shared" si="1"/>
        <v>60005.4</v>
      </c>
      <c r="E57" s="14"/>
      <c r="F57" s="13"/>
      <c r="G57" s="13"/>
      <c r="H57" s="14"/>
      <c r="I57" s="13"/>
      <c r="J57" s="13"/>
      <c r="K57" s="13">
        <v>130000</v>
      </c>
      <c r="L57" s="13">
        <v>60005.4</v>
      </c>
      <c r="M57" s="16">
        <f t="shared" si="2"/>
        <v>46.158</v>
      </c>
      <c r="N57" s="17"/>
      <c r="O57" s="17"/>
      <c r="P57" s="19"/>
      <c r="Q57" s="19"/>
      <c r="R57" s="35" t="s">
        <v>102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</row>
    <row r="58" spans="1:256" ht="48.75" customHeight="1">
      <c r="A58" s="22" t="s">
        <v>116</v>
      </c>
      <c r="B58" s="10"/>
      <c r="C58" s="12">
        <f t="shared" si="0"/>
        <v>20000</v>
      </c>
      <c r="D58" s="13">
        <f t="shared" si="1"/>
        <v>0</v>
      </c>
      <c r="E58" s="14"/>
      <c r="F58" s="13"/>
      <c r="G58" s="13"/>
      <c r="H58" s="14"/>
      <c r="I58" s="40"/>
      <c r="J58" s="41"/>
      <c r="K58" s="13">
        <v>20000</v>
      </c>
      <c r="L58" s="14"/>
      <c r="M58" s="16">
        <f t="shared" si="2"/>
        <v>0</v>
      </c>
      <c r="N58" s="17" t="s">
        <v>117</v>
      </c>
      <c r="O58" s="42"/>
      <c r="P58" s="19"/>
      <c r="Q58" s="19"/>
      <c r="R58" s="35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43"/>
      <c r="IV58" s="43"/>
    </row>
    <row r="59" spans="1:253" ht="163.5" customHeight="1">
      <c r="A59" s="10" t="s">
        <v>118</v>
      </c>
      <c r="B59" s="10" t="s">
        <v>119</v>
      </c>
      <c r="C59" s="12">
        <f t="shared" si="0"/>
        <v>81000</v>
      </c>
      <c r="D59" s="13">
        <f t="shared" si="1"/>
        <v>0</v>
      </c>
      <c r="E59" s="14"/>
      <c r="F59" s="13"/>
      <c r="G59" s="13"/>
      <c r="H59" s="14" t="s">
        <v>120</v>
      </c>
      <c r="I59" s="13"/>
      <c r="J59" s="13"/>
      <c r="K59" s="15">
        <v>81000</v>
      </c>
      <c r="L59" s="13"/>
      <c r="M59" s="16">
        <f t="shared" si="2"/>
        <v>0</v>
      </c>
      <c r="N59" s="17" t="s">
        <v>108</v>
      </c>
      <c r="O59" s="17"/>
      <c r="P59" s="19"/>
      <c r="Q59" s="19"/>
      <c r="R59" s="35" t="s">
        <v>113</v>
      </c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</row>
    <row r="60" spans="1:253" s="4" customFormat="1" ht="144" customHeight="1">
      <c r="A60" s="22" t="s">
        <v>121</v>
      </c>
      <c r="B60" s="10" t="s">
        <v>122</v>
      </c>
      <c r="C60" s="12">
        <f t="shared" si="0"/>
        <v>307000</v>
      </c>
      <c r="D60" s="13">
        <f t="shared" si="1"/>
        <v>0</v>
      </c>
      <c r="E60" s="14"/>
      <c r="F60" s="13"/>
      <c r="G60" s="13"/>
      <c r="H60" s="14"/>
      <c r="I60" s="13"/>
      <c r="J60" s="13"/>
      <c r="K60" s="15">
        <v>307000</v>
      </c>
      <c r="L60" s="13"/>
      <c r="M60" s="16">
        <f t="shared" si="2"/>
        <v>0</v>
      </c>
      <c r="N60" s="17"/>
      <c r="O60" s="42"/>
      <c r="P60" s="17"/>
      <c r="Q60" s="17"/>
      <c r="R60" s="20" t="s">
        <v>123</v>
      </c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</row>
    <row r="61" spans="1:253" s="4" customFormat="1" ht="117.75" customHeight="1">
      <c r="A61" s="11" t="s">
        <v>124</v>
      </c>
      <c r="B61" s="10" t="s">
        <v>125</v>
      </c>
      <c r="C61" s="12">
        <f t="shared" si="0"/>
        <v>1508852.2000000002</v>
      </c>
      <c r="D61" s="13">
        <f t="shared" si="1"/>
        <v>0</v>
      </c>
      <c r="E61" s="14" t="s">
        <v>126</v>
      </c>
      <c r="F61" s="15">
        <v>255771.1</v>
      </c>
      <c r="G61" s="13"/>
      <c r="H61" s="14" t="s">
        <v>127</v>
      </c>
      <c r="I61" s="15">
        <v>1098081.1</v>
      </c>
      <c r="J61" s="13"/>
      <c r="K61" s="15">
        <v>155000</v>
      </c>
      <c r="L61" s="13"/>
      <c r="M61" s="16">
        <f t="shared" si="2"/>
        <v>0</v>
      </c>
      <c r="N61" s="17"/>
      <c r="O61" s="17"/>
      <c r="P61" s="19"/>
      <c r="Q61" s="17"/>
      <c r="R61" s="35" t="s">
        <v>96</v>
      </c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</row>
    <row r="62" spans="1:63" ht="75" customHeight="1">
      <c r="A62" s="10" t="s">
        <v>128</v>
      </c>
      <c r="B62" s="10" t="s">
        <v>129</v>
      </c>
      <c r="C62" s="12">
        <f t="shared" si="0"/>
        <v>468000</v>
      </c>
      <c r="D62" s="13">
        <f t="shared" si="1"/>
        <v>0</v>
      </c>
      <c r="E62" s="14"/>
      <c r="F62" s="13"/>
      <c r="G62" s="13"/>
      <c r="H62" s="14"/>
      <c r="I62" s="13"/>
      <c r="J62" s="13"/>
      <c r="K62" s="15">
        <v>468000</v>
      </c>
      <c r="L62" s="13"/>
      <c r="M62" s="16">
        <f t="shared" si="2"/>
        <v>0</v>
      </c>
      <c r="N62" s="17"/>
      <c r="O62" s="42"/>
      <c r="P62" s="17"/>
      <c r="Q62" s="19"/>
      <c r="R62" s="35" t="s">
        <v>123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</row>
    <row r="63" spans="1:63" ht="103.5" customHeight="1">
      <c r="A63" s="10" t="s">
        <v>130</v>
      </c>
      <c r="B63" s="10" t="s">
        <v>131</v>
      </c>
      <c r="C63" s="12">
        <f t="shared" si="0"/>
        <v>3000</v>
      </c>
      <c r="D63" s="13">
        <f t="shared" si="1"/>
        <v>0</v>
      </c>
      <c r="E63" s="14"/>
      <c r="F63" s="13"/>
      <c r="G63" s="13"/>
      <c r="H63" s="14"/>
      <c r="I63" s="13"/>
      <c r="J63" s="13"/>
      <c r="K63" s="15">
        <v>3000</v>
      </c>
      <c r="L63" s="13"/>
      <c r="M63" s="16">
        <f t="shared" si="2"/>
        <v>0</v>
      </c>
      <c r="N63" s="17"/>
      <c r="O63" s="17"/>
      <c r="P63" s="19"/>
      <c r="Q63" s="19"/>
      <c r="R63" s="35" t="s">
        <v>39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</row>
    <row r="64" spans="1:63" ht="55.5" customHeight="1">
      <c r="A64" s="10">
        <v>1300083500</v>
      </c>
      <c r="B64" s="10" t="s">
        <v>132</v>
      </c>
      <c r="C64" s="12">
        <f t="shared" si="0"/>
        <v>359150</v>
      </c>
      <c r="D64" s="13">
        <f t="shared" si="1"/>
        <v>21945</v>
      </c>
      <c r="E64" s="14"/>
      <c r="F64" s="13"/>
      <c r="G64" s="13"/>
      <c r="H64" s="14"/>
      <c r="I64" s="13"/>
      <c r="J64" s="13"/>
      <c r="K64" s="23">
        <v>359150</v>
      </c>
      <c r="L64" s="23">
        <v>21945</v>
      </c>
      <c r="M64" s="16"/>
      <c r="N64" s="17"/>
      <c r="O64" s="17"/>
      <c r="P64" s="19"/>
      <c r="Q64" s="19"/>
      <c r="R64" s="35" t="s">
        <v>133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</row>
    <row r="65" spans="1:63" ht="61.5" customHeight="1">
      <c r="A65" s="10">
        <v>1300083600</v>
      </c>
      <c r="B65" s="10"/>
      <c r="C65" s="12">
        <f t="shared" si="0"/>
        <v>4568000</v>
      </c>
      <c r="D65" s="13">
        <f t="shared" si="1"/>
        <v>1367764.21</v>
      </c>
      <c r="E65" s="14"/>
      <c r="F65" s="13"/>
      <c r="G65" s="13"/>
      <c r="H65" s="14"/>
      <c r="I65" s="13"/>
      <c r="J65" s="13"/>
      <c r="K65" s="15">
        <v>4568000</v>
      </c>
      <c r="L65" s="15">
        <v>1367764.21</v>
      </c>
      <c r="M65" s="16">
        <f aca="true" t="shared" si="3" ref="M65:M96">D65/C65*100</f>
        <v>29.942298817863396</v>
      </c>
      <c r="N65" s="17" t="s">
        <v>134</v>
      </c>
      <c r="O65" s="17"/>
      <c r="P65" s="19"/>
      <c r="Q65" s="17"/>
      <c r="R65" s="35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</row>
    <row r="66" spans="1:256" ht="87.75" customHeight="1">
      <c r="A66" s="22" t="s">
        <v>135</v>
      </c>
      <c r="B66" s="10" t="s">
        <v>136</v>
      </c>
      <c r="C66" s="12">
        <f t="shared" si="0"/>
        <v>0</v>
      </c>
      <c r="D66" s="13">
        <f t="shared" si="1"/>
        <v>0</v>
      </c>
      <c r="E66" s="14"/>
      <c r="F66" s="13"/>
      <c r="G66" s="13"/>
      <c r="H66" s="14"/>
      <c r="I66" s="40"/>
      <c r="J66" s="41"/>
      <c r="K66" s="13">
        <f>50000-50000</f>
        <v>0</v>
      </c>
      <c r="L66" s="14"/>
      <c r="M66" s="16" t="e">
        <f t="shared" si="3"/>
        <v>#DIV/0!</v>
      </c>
      <c r="N66" s="17"/>
      <c r="O66" s="42"/>
      <c r="P66" s="19"/>
      <c r="Q66" s="17"/>
      <c r="R66" s="35" t="s">
        <v>102</v>
      </c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43"/>
      <c r="IV66" s="43"/>
    </row>
    <row r="67" spans="1:256" ht="87.75" customHeight="1">
      <c r="A67" s="22" t="s">
        <v>137</v>
      </c>
      <c r="B67" s="10"/>
      <c r="C67" s="12">
        <f t="shared" si="0"/>
        <v>2707500</v>
      </c>
      <c r="D67" s="13">
        <f t="shared" si="1"/>
        <v>1165493.47</v>
      </c>
      <c r="E67" s="14"/>
      <c r="F67" s="13"/>
      <c r="G67" s="13"/>
      <c r="H67" s="14"/>
      <c r="I67" s="40"/>
      <c r="J67" s="41"/>
      <c r="K67" s="13">
        <f>635000+2072500</f>
        <v>2707500</v>
      </c>
      <c r="L67" s="14">
        <f>300446.61+865046.86</f>
        <v>1165493.47</v>
      </c>
      <c r="M67" s="16">
        <f t="shared" si="3"/>
        <v>43.046850230840256</v>
      </c>
      <c r="N67" s="17"/>
      <c r="O67" s="42"/>
      <c r="P67" s="19"/>
      <c r="Q67" s="17"/>
      <c r="R67" s="35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43"/>
      <c r="IV67" s="43"/>
    </row>
    <row r="68" spans="1:256" ht="87.75" customHeight="1">
      <c r="A68" s="26" t="s">
        <v>138</v>
      </c>
      <c r="B68" s="10"/>
      <c r="C68" s="12">
        <f t="shared" si="0"/>
        <v>250000</v>
      </c>
      <c r="D68" s="13">
        <f t="shared" si="1"/>
        <v>0</v>
      </c>
      <c r="E68" s="14"/>
      <c r="F68" s="13"/>
      <c r="G68" s="13"/>
      <c r="H68" s="14" t="s">
        <v>139</v>
      </c>
      <c r="I68" s="13">
        <v>200000</v>
      </c>
      <c r="J68" s="41"/>
      <c r="K68" s="13">
        <v>50000</v>
      </c>
      <c r="L68" s="14"/>
      <c r="M68" s="16">
        <f t="shared" si="3"/>
        <v>0</v>
      </c>
      <c r="N68" s="17"/>
      <c r="O68" s="42"/>
      <c r="P68" s="19"/>
      <c r="Q68" s="17"/>
      <c r="R68" s="35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43"/>
      <c r="IV68" s="43"/>
    </row>
    <row r="69" spans="1:256" ht="46.5" customHeight="1">
      <c r="A69" s="22" t="s">
        <v>140</v>
      </c>
      <c r="B69" s="10" t="s">
        <v>141</v>
      </c>
      <c r="C69" s="12">
        <f t="shared" si="0"/>
        <v>60000</v>
      </c>
      <c r="D69" s="13">
        <f t="shared" si="1"/>
        <v>0</v>
      </c>
      <c r="E69" s="14"/>
      <c r="F69" s="13"/>
      <c r="G69" s="13"/>
      <c r="H69" s="14"/>
      <c r="I69" s="40"/>
      <c r="J69" s="41"/>
      <c r="K69" s="15">
        <f>35000+25000</f>
        <v>60000</v>
      </c>
      <c r="L69" s="14"/>
      <c r="M69" s="16">
        <f t="shared" si="3"/>
        <v>0</v>
      </c>
      <c r="N69" s="17"/>
      <c r="O69" s="42"/>
      <c r="P69" s="19"/>
      <c r="Q69" s="17"/>
      <c r="R69" s="35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43"/>
      <c r="IV69" s="43"/>
    </row>
    <row r="70" spans="1:63" ht="51.75" customHeight="1">
      <c r="A70" s="10">
        <v>1520081700</v>
      </c>
      <c r="B70" s="10"/>
      <c r="C70" s="12">
        <f t="shared" si="0"/>
        <v>20000</v>
      </c>
      <c r="D70" s="13">
        <f t="shared" si="1"/>
        <v>0</v>
      </c>
      <c r="E70" s="14"/>
      <c r="F70" s="13"/>
      <c r="G70" s="13"/>
      <c r="H70" s="14"/>
      <c r="I70" s="13"/>
      <c r="J70" s="13"/>
      <c r="K70" s="15">
        <v>20000</v>
      </c>
      <c r="L70" s="13"/>
      <c r="M70" s="16">
        <f t="shared" si="3"/>
        <v>0</v>
      </c>
      <c r="N70" s="17"/>
      <c r="O70" s="17"/>
      <c r="P70" s="19"/>
      <c r="Q70" s="17"/>
      <c r="R70" s="44" t="s">
        <v>113</v>
      </c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</row>
    <row r="71" spans="1:256" ht="61.5" customHeight="1">
      <c r="A71" s="10">
        <v>1630051180</v>
      </c>
      <c r="B71" s="10" t="s">
        <v>142</v>
      </c>
      <c r="C71" s="12">
        <f t="shared" si="0"/>
        <v>1180565.4</v>
      </c>
      <c r="D71" s="13">
        <f t="shared" si="1"/>
        <v>486426.27</v>
      </c>
      <c r="E71" s="14"/>
      <c r="F71" s="13"/>
      <c r="G71" s="13"/>
      <c r="H71" s="14" t="s">
        <v>143</v>
      </c>
      <c r="I71" s="13">
        <v>1180565.4</v>
      </c>
      <c r="J71" s="13">
        <v>486426.27</v>
      </c>
      <c r="K71" s="13"/>
      <c r="L71" s="13"/>
      <c r="M71" s="16">
        <f t="shared" si="3"/>
        <v>41.20282281693162</v>
      </c>
      <c r="N71" s="17"/>
      <c r="O71" s="17" t="s">
        <v>144</v>
      </c>
      <c r="P71" s="19" t="s">
        <v>108</v>
      </c>
      <c r="Q71" s="17"/>
      <c r="R71" s="45" t="s">
        <v>145</v>
      </c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43"/>
      <c r="IV71" s="43"/>
    </row>
    <row r="72" spans="1:256" ht="57" customHeight="1">
      <c r="A72" s="10">
        <v>1630078793</v>
      </c>
      <c r="B72" s="10"/>
      <c r="C72" s="12">
        <f t="shared" si="0"/>
        <v>630000</v>
      </c>
      <c r="D72" s="13">
        <f t="shared" si="1"/>
        <v>242722.37</v>
      </c>
      <c r="E72" s="14"/>
      <c r="F72" s="13"/>
      <c r="G72" s="13"/>
      <c r="H72" s="14"/>
      <c r="I72" s="13">
        <v>630000</v>
      </c>
      <c r="J72" s="13">
        <v>242722.37</v>
      </c>
      <c r="K72" s="13"/>
      <c r="L72" s="13"/>
      <c r="M72" s="16">
        <f t="shared" si="3"/>
        <v>38.52736031746032</v>
      </c>
      <c r="N72" s="17"/>
      <c r="O72" s="17"/>
      <c r="P72" s="19"/>
      <c r="Q72" s="17"/>
      <c r="R72" s="45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43"/>
      <c r="IV72" s="43"/>
    </row>
    <row r="73" spans="1:256" ht="66.75" customHeight="1">
      <c r="A73" s="10">
        <v>1640078010</v>
      </c>
      <c r="B73" s="10"/>
      <c r="C73" s="12">
        <f t="shared" si="0"/>
        <v>7804012.9</v>
      </c>
      <c r="D73" s="13">
        <f t="shared" si="1"/>
        <v>3902212.9</v>
      </c>
      <c r="E73" s="14"/>
      <c r="F73" s="13"/>
      <c r="G73" s="13"/>
      <c r="H73" s="14"/>
      <c r="I73" s="13">
        <v>7804012.9</v>
      </c>
      <c r="J73" s="13">
        <v>3902212.9</v>
      </c>
      <c r="K73" s="13"/>
      <c r="L73" s="13"/>
      <c r="M73" s="16">
        <f t="shared" si="3"/>
        <v>50.002645433863904</v>
      </c>
      <c r="N73" s="17"/>
      <c r="O73" s="17"/>
      <c r="P73" s="19"/>
      <c r="Q73" s="17"/>
      <c r="R73" s="45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43"/>
      <c r="IV73" s="43"/>
    </row>
    <row r="74" spans="1:256" ht="27" customHeight="1">
      <c r="A74" s="10">
        <v>1620081750</v>
      </c>
      <c r="B74" s="10"/>
      <c r="C74" s="12">
        <f t="shared" si="0"/>
        <v>3640383.28</v>
      </c>
      <c r="D74" s="13">
        <f t="shared" si="1"/>
        <v>1063589.54</v>
      </c>
      <c r="E74" s="14"/>
      <c r="F74" s="13"/>
      <c r="G74" s="13"/>
      <c r="H74" s="14"/>
      <c r="I74" s="13"/>
      <c r="J74" s="13"/>
      <c r="K74" s="13">
        <v>3640383.28</v>
      </c>
      <c r="L74" s="13">
        <v>1063589.54</v>
      </c>
      <c r="M74" s="16">
        <f t="shared" si="3"/>
        <v>29.216416464806972</v>
      </c>
      <c r="N74" s="17"/>
      <c r="O74" s="17"/>
      <c r="P74" s="19"/>
      <c r="Q74" s="17"/>
      <c r="R74" s="45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43"/>
      <c r="IV74" s="43"/>
    </row>
    <row r="75" spans="1:256" ht="24" customHeight="1">
      <c r="A75" s="10">
        <v>1630088100</v>
      </c>
      <c r="B75" s="10"/>
      <c r="C75" s="12">
        <f t="shared" si="0"/>
        <v>50590913.02</v>
      </c>
      <c r="D75" s="13">
        <f t="shared" si="1"/>
        <v>28877914.64</v>
      </c>
      <c r="E75" s="14"/>
      <c r="F75" s="13"/>
      <c r="G75" s="13"/>
      <c r="H75" s="14"/>
      <c r="I75" s="13"/>
      <c r="J75" s="13"/>
      <c r="K75" s="13">
        <v>50590913.02</v>
      </c>
      <c r="L75" s="13">
        <v>28877914.64</v>
      </c>
      <c r="M75" s="16">
        <f t="shared" si="3"/>
        <v>57.08122845812993</v>
      </c>
      <c r="N75" s="17"/>
      <c r="O75" s="17"/>
      <c r="P75" s="19"/>
      <c r="Q75" s="17"/>
      <c r="R75" s="45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43"/>
      <c r="IV75" s="43"/>
    </row>
    <row r="76" spans="1:256" ht="27.75" customHeight="1">
      <c r="A76" s="10">
        <v>1630088400</v>
      </c>
      <c r="B76" s="10"/>
      <c r="C76" s="12">
        <f t="shared" si="0"/>
        <v>354244.36</v>
      </c>
      <c r="D76" s="13">
        <f t="shared" si="1"/>
        <v>70964.28</v>
      </c>
      <c r="E76" s="14"/>
      <c r="F76" s="13"/>
      <c r="G76" s="13"/>
      <c r="H76" s="14"/>
      <c r="I76" s="13"/>
      <c r="J76" s="13"/>
      <c r="K76" s="13">
        <v>354244.36</v>
      </c>
      <c r="L76" s="13">
        <v>70964.28</v>
      </c>
      <c r="M76" s="16">
        <f t="shared" si="3"/>
        <v>20.032578641477876</v>
      </c>
      <c r="N76" s="17"/>
      <c r="O76" s="17"/>
      <c r="P76" s="19"/>
      <c r="Q76" s="17"/>
      <c r="R76" s="45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43"/>
      <c r="IV76" s="43"/>
    </row>
    <row r="77" spans="1:256" ht="27.75" customHeight="1">
      <c r="A77" s="10">
        <v>1630088030</v>
      </c>
      <c r="B77" s="10"/>
      <c r="C77" s="12">
        <f t="shared" si="0"/>
        <v>1396000</v>
      </c>
      <c r="D77" s="13">
        <f t="shared" si="1"/>
        <v>1396000</v>
      </c>
      <c r="E77" s="14"/>
      <c r="F77" s="13"/>
      <c r="G77" s="13"/>
      <c r="H77" s="14"/>
      <c r="I77" s="13"/>
      <c r="J77" s="13"/>
      <c r="K77" s="13">
        <v>1396000</v>
      </c>
      <c r="L77" s="13">
        <v>1396000</v>
      </c>
      <c r="M77" s="16">
        <f t="shared" si="3"/>
        <v>100</v>
      </c>
      <c r="N77" s="17"/>
      <c r="O77" s="17"/>
      <c r="P77" s="19"/>
      <c r="Q77" s="17"/>
      <c r="R77" s="45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43"/>
      <c r="IV77" s="43"/>
    </row>
    <row r="78" spans="1:256" ht="27.75" customHeight="1">
      <c r="A78" s="10">
        <v>1640088010</v>
      </c>
      <c r="B78" s="10"/>
      <c r="C78" s="12">
        <f t="shared" si="0"/>
        <v>8103858.55</v>
      </c>
      <c r="D78" s="13">
        <f t="shared" si="1"/>
        <v>4052058.55</v>
      </c>
      <c r="E78" s="14"/>
      <c r="F78" s="13"/>
      <c r="G78" s="13"/>
      <c r="H78" s="14"/>
      <c r="I78" s="13"/>
      <c r="J78" s="13"/>
      <c r="K78" s="13">
        <v>8103858.55</v>
      </c>
      <c r="L78" s="13">
        <v>4052058.55</v>
      </c>
      <c r="M78" s="16">
        <f t="shared" si="3"/>
        <v>50.001595227744936</v>
      </c>
      <c r="N78" s="17"/>
      <c r="O78" s="17"/>
      <c r="P78" s="19"/>
      <c r="Q78" s="17"/>
      <c r="R78" s="45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43"/>
      <c r="IV78" s="43"/>
    </row>
    <row r="79" spans="1:253" ht="24.75" customHeight="1">
      <c r="A79" s="10">
        <v>1710083100</v>
      </c>
      <c r="B79" s="10" t="s">
        <v>146</v>
      </c>
      <c r="C79" s="12">
        <f t="shared" si="0"/>
        <v>13821385.45</v>
      </c>
      <c r="D79" s="13">
        <f t="shared" si="1"/>
        <v>7812853.1</v>
      </c>
      <c r="E79" s="14"/>
      <c r="F79" s="13"/>
      <c r="G79" s="13"/>
      <c r="H79" s="14"/>
      <c r="I79" s="40"/>
      <c r="J79" s="41"/>
      <c r="K79" s="46">
        <v>13821385.45</v>
      </c>
      <c r="L79" s="46">
        <v>7812853.1</v>
      </c>
      <c r="M79" s="16">
        <f t="shared" si="3"/>
        <v>56.52727889156727</v>
      </c>
      <c r="N79" s="17"/>
      <c r="O79" s="17"/>
      <c r="P79" s="17"/>
      <c r="Q79" s="17"/>
      <c r="R79" s="35" t="s">
        <v>147</v>
      </c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</row>
    <row r="80" spans="1:253" ht="27.75" customHeight="1">
      <c r="A80" s="10">
        <v>1710083120</v>
      </c>
      <c r="B80" s="10"/>
      <c r="C80" s="12">
        <f t="shared" si="0"/>
        <v>1048600</v>
      </c>
      <c r="D80" s="13">
        <f t="shared" si="1"/>
        <v>755735</v>
      </c>
      <c r="E80" s="14"/>
      <c r="F80" s="13"/>
      <c r="G80" s="13"/>
      <c r="H80" s="14"/>
      <c r="I80" s="40"/>
      <c r="J80" s="40"/>
      <c r="K80" s="47">
        <v>1048600</v>
      </c>
      <c r="L80" s="46">
        <v>755735</v>
      </c>
      <c r="M80" s="16">
        <f t="shared" si="3"/>
        <v>72.07085637993515</v>
      </c>
      <c r="N80" s="17"/>
      <c r="O80" s="17"/>
      <c r="P80" s="17"/>
      <c r="Q80" s="17"/>
      <c r="R80" s="35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</row>
    <row r="81" spans="1:253" ht="75" customHeight="1">
      <c r="A81" s="10" t="s">
        <v>148</v>
      </c>
      <c r="B81" s="10"/>
      <c r="C81" s="12">
        <f t="shared" si="0"/>
        <v>5725000</v>
      </c>
      <c r="D81" s="13">
        <f t="shared" si="1"/>
        <v>2249079.28</v>
      </c>
      <c r="E81" s="14"/>
      <c r="F81" s="13"/>
      <c r="G81" s="13"/>
      <c r="H81" s="14" t="s">
        <v>149</v>
      </c>
      <c r="I81" s="48">
        <v>5438750</v>
      </c>
      <c r="J81" s="48">
        <v>2136625.32</v>
      </c>
      <c r="K81" s="47">
        <v>286250</v>
      </c>
      <c r="L81" s="47">
        <v>112453.96</v>
      </c>
      <c r="M81" s="16">
        <f t="shared" si="3"/>
        <v>39.28522759825327</v>
      </c>
      <c r="N81" s="17"/>
      <c r="O81" s="17"/>
      <c r="P81" s="17"/>
      <c r="Q81" s="17"/>
      <c r="R81" s="35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</row>
    <row r="82" spans="1:253" ht="75" customHeight="1">
      <c r="A82" s="10" t="s">
        <v>150</v>
      </c>
      <c r="B82" s="10"/>
      <c r="C82" s="12">
        <f t="shared" si="0"/>
        <v>210000</v>
      </c>
      <c r="D82" s="13">
        <f t="shared" si="1"/>
        <v>0</v>
      </c>
      <c r="E82" s="14"/>
      <c r="F82" s="13"/>
      <c r="G82" s="13"/>
      <c r="H82" s="14" t="s">
        <v>149</v>
      </c>
      <c r="I82" s="48">
        <v>210000</v>
      </c>
      <c r="J82" s="49"/>
      <c r="K82" s="14"/>
      <c r="L82" s="14"/>
      <c r="M82" s="16">
        <f t="shared" si="3"/>
        <v>0</v>
      </c>
      <c r="N82" s="17"/>
      <c r="O82" s="17"/>
      <c r="P82" s="17"/>
      <c r="Q82" s="17"/>
      <c r="R82" s="35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</row>
    <row r="83" spans="1:253" ht="75" customHeight="1">
      <c r="A83" s="10">
        <v>1720080700</v>
      </c>
      <c r="B83" s="10"/>
      <c r="C83" s="12">
        <f t="shared" si="0"/>
        <v>2910000</v>
      </c>
      <c r="D83" s="13">
        <f t="shared" si="1"/>
        <v>137558.9</v>
      </c>
      <c r="E83" s="14"/>
      <c r="F83" s="13"/>
      <c r="G83" s="13"/>
      <c r="H83" s="14"/>
      <c r="I83" s="49"/>
      <c r="J83" s="49"/>
      <c r="K83" s="47">
        <f>1313833.38+1596166.62</f>
        <v>2910000</v>
      </c>
      <c r="L83" s="47">
        <v>137558.9</v>
      </c>
      <c r="M83" s="16">
        <f t="shared" si="3"/>
        <v>4.727109965635739</v>
      </c>
      <c r="N83" s="17"/>
      <c r="O83" s="17"/>
      <c r="P83" s="17"/>
      <c r="Q83" s="17"/>
      <c r="R83" s="35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</row>
    <row r="84" spans="1:253" ht="83.25" customHeight="1">
      <c r="A84" s="10">
        <v>1730076800</v>
      </c>
      <c r="B84" s="10"/>
      <c r="C84" s="12">
        <f t="shared" si="0"/>
        <v>7801320</v>
      </c>
      <c r="D84" s="13">
        <f t="shared" si="1"/>
        <v>1239837.4500000002</v>
      </c>
      <c r="E84" s="14"/>
      <c r="F84" s="13"/>
      <c r="G84" s="13"/>
      <c r="H84" s="14" t="s">
        <v>149</v>
      </c>
      <c r="I84" s="48">
        <v>7801320</v>
      </c>
      <c r="J84" s="48">
        <f>585683.41+654154.04</f>
        <v>1239837.4500000002</v>
      </c>
      <c r="K84" s="13"/>
      <c r="L84" s="13"/>
      <c r="M84" s="16">
        <f t="shared" si="3"/>
        <v>15.892662395594595</v>
      </c>
      <c r="N84" s="17"/>
      <c r="O84" s="17"/>
      <c r="P84" s="17" t="s">
        <v>151</v>
      </c>
      <c r="Q84" s="17"/>
      <c r="R84" s="35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</row>
    <row r="85" spans="1:253" ht="83.25" customHeight="1">
      <c r="A85" s="10">
        <v>1730086800</v>
      </c>
      <c r="B85" s="10"/>
      <c r="C85" s="12">
        <f t="shared" si="0"/>
        <v>37384.04</v>
      </c>
      <c r="D85" s="13">
        <f t="shared" si="1"/>
        <v>37384.04</v>
      </c>
      <c r="E85" s="14"/>
      <c r="F85" s="13"/>
      <c r="G85" s="13"/>
      <c r="H85" s="14"/>
      <c r="I85" s="49"/>
      <c r="J85" s="49"/>
      <c r="K85" s="15">
        <v>37384.04</v>
      </c>
      <c r="L85" s="15">
        <v>37384.04</v>
      </c>
      <c r="M85" s="16">
        <f t="shared" si="3"/>
        <v>100</v>
      </c>
      <c r="N85" s="17"/>
      <c r="O85" s="17"/>
      <c r="P85" s="17" t="s">
        <v>151</v>
      </c>
      <c r="Q85" s="17"/>
      <c r="R85" s="35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</row>
    <row r="86" spans="1:253" ht="114.75" customHeight="1">
      <c r="A86" s="10" t="s">
        <v>152</v>
      </c>
      <c r="B86" s="10" t="s">
        <v>153</v>
      </c>
      <c r="C86" s="12">
        <f t="shared" si="0"/>
        <v>0</v>
      </c>
      <c r="D86" s="13">
        <f t="shared" si="1"/>
        <v>0</v>
      </c>
      <c r="E86" s="14"/>
      <c r="F86" s="13"/>
      <c r="G86" s="13"/>
      <c r="H86" s="14" t="s">
        <v>112</v>
      </c>
      <c r="I86" s="13"/>
      <c r="J86" s="40"/>
      <c r="K86" s="13"/>
      <c r="L86" s="13"/>
      <c r="M86" s="16" t="e">
        <f t="shared" si="3"/>
        <v>#DIV/0!</v>
      </c>
      <c r="N86" s="17"/>
      <c r="O86" s="17"/>
      <c r="P86" s="17"/>
      <c r="Q86" s="17"/>
      <c r="R86" s="35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</row>
    <row r="87" spans="1:253" ht="117.75" customHeight="1">
      <c r="A87" s="10" t="s">
        <v>154</v>
      </c>
      <c r="B87" s="10"/>
      <c r="C87" s="12">
        <f t="shared" si="0"/>
        <v>0</v>
      </c>
      <c r="D87" s="13">
        <f t="shared" si="1"/>
        <v>0</v>
      </c>
      <c r="E87" s="14"/>
      <c r="F87" s="13"/>
      <c r="G87" s="13"/>
      <c r="H87" s="14" t="s">
        <v>112</v>
      </c>
      <c r="I87" s="13"/>
      <c r="J87" s="41"/>
      <c r="K87" s="13"/>
      <c r="L87" s="13"/>
      <c r="M87" s="16" t="e">
        <f t="shared" si="3"/>
        <v>#DIV/0!</v>
      </c>
      <c r="N87" s="17" t="s">
        <v>108</v>
      </c>
      <c r="O87" s="50"/>
      <c r="P87" s="17"/>
      <c r="Q87" s="17"/>
      <c r="R87" s="20" t="s">
        <v>133</v>
      </c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</row>
    <row r="88" spans="1:256" ht="141" customHeight="1">
      <c r="A88" s="22" t="s">
        <v>155</v>
      </c>
      <c r="B88" s="51" t="s">
        <v>156</v>
      </c>
      <c r="C88" s="12">
        <f t="shared" si="0"/>
        <v>10000</v>
      </c>
      <c r="D88" s="13">
        <f t="shared" si="1"/>
        <v>0</v>
      </c>
      <c r="E88" s="14"/>
      <c r="F88" s="13"/>
      <c r="G88" s="13"/>
      <c r="H88" s="52"/>
      <c r="I88" s="40"/>
      <c r="J88" s="41"/>
      <c r="K88" s="13">
        <v>10000</v>
      </c>
      <c r="L88" s="14"/>
      <c r="M88" s="16">
        <f t="shared" si="3"/>
        <v>0</v>
      </c>
      <c r="N88" s="17"/>
      <c r="O88" s="42"/>
      <c r="P88" s="19"/>
      <c r="Q88" s="17"/>
      <c r="R88" s="53" t="s">
        <v>157</v>
      </c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43"/>
      <c r="IV88" s="43"/>
    </row>
    <row r="89" spans="1:256" ht="141" customHeight="1">
      <c r="A89" s="22" t="s">
        <v>158</v>
      </c>
      <c r="B89" s="51"/>
      <c r="C89" s="12">
        <f t="shared" si="0"/>
        <v>575000</v>
      </c>
      <c r="D89" s="13">
        <f t="shared" si="1"/>
        <v>0</v>
      </c>
      <c r="E89" s="14"/>
      <c r="F89" s="13"/>
      <c r="G89" s="13"/>
      <c r="H89" s="27" t="s">
        <v>50</v>
      </c>
      <c r="I89" s="40">
        <v>517500</v>
      </c>
      <c r="J89" s="41"/>
      <c r="K89" s="13">
        <v>57500</v>
      </c>
      <c r="L89" s="14"/>
      <c r="M89" s="16">
        <f t="shared" si="3"/>
        <v>0</v>
      </c>
      <c r="N89" s="17"/>
      <c r="O89" s="42"/>
      <c r="P89" s="19"/>
      <c r="Q89" s="17"/>
      <c r="R89" s="53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43"/>
      <c r="IV89" s="43"/>
    </row>
    <row r="90" spans="1:253" ht="53.25" customHeight="1">
      <c r="A90" s="10" t="s">
        <v>159</v>
      </c>
      <c r="B90" s="10" t="s">
        <v>160</v>
      </c>
      <c r="C90" s="12">
        <f t="shared" si="0"/>
        <v>300000</v>
      </c>
      <c r="D90" s="13">
        <f t="shared" si="1"/>
        <v>46946.15</v>
      </c>
      <c r="E90" s="14"/>
      <c r="F90" s="13"/>
      <c r="G90" s="13"/>
      <c r="H90" s="14"/>
      <c r="I90" s="40"/>
      <c r="J90" s="41"/>
      <c r="K90" s="15">
        <v>300000</v>
      </c>
      <c r="L90" s="23">
        <v>46946.15</v>
      </c>
      <c r="M90" s="16">
        <f t="shared" si="3"/>
        <v>15.648716666666667</v>
      </c>
      <c r="N90" s="17"/>
      <c r="O90" s="17"/>
      <c r="P90" s="19"/>
      <c r="Q90" s="17"/>
      <c r="R90" s="20" t="s">
        <v>113</v>
      </c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</row>
    <row r="91" spans="1:63" ht="90.75" customHeight="1">
      <c r="A91" s="54" t="s">
        <v>161</v>
      </c>
      <c r="B91" s="10"/>
      <c r="C91" s="12">
        <f t="shared" si="0"/>
        <v>3000279</v>
      </c>
      <c r="D91" s="13">
        <f t="shared" si="1"/>
        <v>0</v>
      </c>
      <c r="E91" s="14"/>
      <c r="F91" s="13"/>
      <c r="G91" s="13"/>
      <c r="H91" s="55"/>
      <c r="I91" s="40">
        <v>2500000</v>
      </c>
      <c r="J91" s="41"/>
      <c r="K91" s="13">
        <v>500279</v>
      </c>
      <c r="L91" s="13"/>
      <c r="M91" s="16">
        <f t="shared" si="3"/>
        <v>0</v>
      </c>
      <c r="N91" s="24"/>
      <c r="O91" s="17"/>
      <c r="P91" s="19" t="s">
        <v>162</v>
      </c>
      <c r="Q91" s="17"/>
      <c r="R91" s="20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</row>
    <row r="92" spans="1:63" ht="147" customHeight="1">
      <c r="A92" s="10" t="s">
        <v>163</v>
      </c>
      <c r="B92" s="10" t="s">
        <v>164</v>
      </c>
      <c r="C92" s="12">
        <f t="shared" si="0"/>
        <v>4906471.49</v>
      </c>
      <c r="D92" s="13">
        <f t="shared" si="1"/>
        <v>247199.32</v>
      </c>
      <c r="E92" s="14"/>
      <c r="F92" s="13"/>
      <c r="G92" s="13"/>
      <c r="H92" s="14"/>
      <c r="I92" s="40"/>
      <c r="J92" s="41"/>
      <c r="K92" s="47">
        <f>247199.32+4659272.17</f>
        <v>4906471.49</v>
      </c>
      <c r="L92" s="47">
        <v>247199.32</v>
      </c>
      <c r="M92" s="16">
        <f t="shared" si="3"/>
        <v>5.038230029540027</v>
      </c>
      <c r="N92" s="17" t="s">
        <v>165</v>
      </c>
      <c r="O92" s="56" t="s">
        <v>166</v>
      </c>
      <c r="P92" s="19"/>
      <c r="Q92" s="17" t="s">
        <v>167</v>
      </c>
      <c r="R92" s="20" t="s">
        <v>133</v>
      </c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</row>
    <row r="93" spans="1:63" ht="128.25" customHeight="1">
      <c r="A93" s="10" t="s">
        <v>168</v>
      </c>
      <c r="B93" s="10"/>
      <c r="C93" s="12">
        <f t="shared" si="0"/>
        <v>9259097.83</v>
      </c>
      <c r="D93" s="13">
        <f t="shared" si="1"/>
        <v>0</v>
      </c>
      <c r="E93" s="14" t="s">
        <v>169</v>
      </c>
      <c r="F93" s="13"/>
      <c r="G93" s="13"/>
      <c r="H93" s="14" t="s">
        <v>170</v>
      </c>
      <c r="I93" s="23">
        <v>8518370</v>
      </c>
      <c r="J93" s="41"/>
      <c r="K93" s="15">
        <v>740727.83</v>
      </c>
      <c r="L93" s="13"/>
      <c r="M93" s="16">
        <f t="shared" si="3"/>
        <v>0</v>
      </c>
      <c r="N93" s="17" t="s">
        <v>171</v>
      </c>
      <c r="O93" s="56"/>
      <c r="P93" s="19"/>
      <c r="Q93" s="17" t="s">
        <v>167</v>
      </c>
      <c r="R93" s="20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</row>
    <row r="94" spans="1:63" ht="146.25" customHeight="1">
      <c r="A94" s="10">
        <v>2100071400</v>
      </c>
      <c r="B94" s="10"/>
      <c r="C94" s="12">
        <f t="shared" si="0"/>
        <v>1633246.32</v>
      </c>
      <c r="D94" s="13">
        <f t="shared" si="1"/>
        <v>0</v>
      </c>
      <c r="E94" s="14"/>
      <c r="F94" s="13"/>
      <c r="G94" s="13"/>
      <c r="H94" s="14" t="s">
        <v>172</v>
      </c>
      <c r="I94" s="23">
        <v>1633246.32</v>
      </c>
      <c r="J94" s="41"/>
      <c r="K94" s="13"/>
      <c r="L94" s="13"/>
      <c r="M94" s="16">
        <f t="shared" si="3"/>
        <v>0</v>
      </c>
      <c r="N94" s="17"/>
      <c r="O94" s="56"/>
      <c r="P94" s="19"/>
      <c r="Q94" s="17" t="s">
        <v>167</v>
      </c>
      <c r="R94" s="20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</row>
    <row r="95" spans="1:253" ht="84" customHeight="1">
      <c r="A95" s="22" t="s">
        <v>173</v>
      </c>
      <c r="B95" s="10" t="s">
        <v>174</v>
      </c>
      <c r="C95" s="12">
        <f t="shared" si="0"/>
        <v>10000</v>
      </c>
      <c r="D95" s="13">
        <f t="shared" si="1"/>
        <v>10000</v>
      </c>
      <c r="E95" s="14"/>
      <c r="F95" s="13"/>
      <c r="G95" s="13"/>
      <c r="H95" s="14"/>
      <c r="I95" s="40"/>
      <c r="J95" s="41"/>
      <c r="K95" s="15">
        <v>10000</v>
      </c>
      <c r="L95" s="15">
        <v>10000</v>
      </c>
      <c r="M95" s="16">
        <f t="shared" si="3"/>
        <v>100</v>
      </c>
      <c r="N95" s="17"/>
      <c r="O95" s="17"/>
      <c r="P95" s="19"/>
      <c r="Q95" s="17"/>
      <c r="R95" s="35" t="s">
        <v>39</v>
      </c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</row>
    <row r="96" spans="1:78" ht="72" customHeight="1">
      <c r="A96" s="22" t="s">
        <v>175</v>
      </c>
      <c r="B96" s="10" t="s">
        <v>176</v>
      </c>
      <c r="C96" s="13">
        <f t="shared" si="0"/>
        <v>320000</v>
      </c>
      <c r="D96" s="13">
        <f t="shared" si="1"/>
        <v>0</v>
      </c>
      <c r="E96" s="14"/>
      <c r="F96" s="13"/>
      <c r="G96" s="13"/>
      <c r="H96" s="14"/>
      <c r="I96" s="40"/>
      <c r="J96" s="41"/>
      <c r="K96" s="15">
        <v>320000</v>
      </c>
      <c r="L96" s="13"/>
      <c r="M96" s="16">
        <f t="shared" si="3"/>
        <v>0</v>
      </c>
      <c r="N96" s="17"/>
      <c r="O96" s="17"/>
      <c r="P96" s="19"/>
      <c r="Q96" s="17"/>
      <c r="R96" s="17" t="s">
        <v>177</v>
      </c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</row>
    <row r="97" spans="1:78" ht="34.5" customHeight="1">
      <c r="A97" s="22" t="s">
        <v>178</v>
      </c>
      <c r="B97" s="10" t="s">
        <v>179</v>
      </c>
      <c r="C97" s="13">
        <f t="shared" si="0"/>
        <v>210247.57</v>
      </c>
      <c r="D97" s="13">
        <f t="shared" si="1"/>
        <v>62000</v>
      </c>
      <c r="E97" s="14"/>
      <c r="F97" s="13"/>
      <c r="G97" s="13"/>
      <c r="H97" s="14"/>
      <c r="I97" s="15">
        <v>210247.57</v>
      </c>
      <c r="J97" s="57">
        <v>62000</v>
      </c>
      <c r="K97" s="13"/>
      <c r="L97" s="13"/>
      <c r="M97" s="16"/>
      <c r="N97" s="17"/>
      <c r="O97" s="17"/>
      <c r="P97" s="19"/>
      <c r="Q97" s="17"/>
      <c r="R97" s="17" t="s">
        <v>113</v>
      </c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</row>
    <row r="98" spans="1:78" ht="51.75" customHeight="1">
      <c r="A98" s="10">
        <v>2400080540</v>
      </c>
      <c r="B98" s="10"/>
      <c r="C98" s="13">
        <f t="shared" si="0"/>
        <v>301000</v>
      </c>
      <c r="D98" s="13">
        <f t="shared" si="1"/>
        <v>114272.16</v>
      </c>
      <c r="E98" s="14"/>
      <c r="F98" s="13"/>
      <c r="G98" s="13"/>
      <c r="H98" s="14"/>
      <c r="I98" s="40"/>
      <c r="J98" s="41"/>
      <c r="K98" s="15">
        <f>83000+218000</f>
        <v>301000</v>
      </c>
      <c r="L98" s="15">
        <f>17772.16+96500</f>
        <v>114272.16</v>
      </c>
      <c r="M98" s="16">
        <f aca="true" t="shared" si="4" ref="M98:M110">D98/C98*100</f>
        <v>37.96417275747508</v>
      </c>
      <c r="N98" s="17"/>
      <c r="O98" s="17"/>
      <c r="P98" s="19"/>
      <c r="Q98" s="17"/>
      <c r="R98" s="17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</row>
    <row r="99" spans="1:78" ht="132.75" customHeight="1">
      <c r="A99" s="22" t="s">
        <v>180</v>
      </c>
      <c r="B99" s="10" t="s">
        <v>181</v>
      </c>
      <c r="C99" s="13">
        <f t="shared" si="0"/>
        <v>5000</v>
      </c>
      <c r="D99" s="13">
        <f t="shared" si="1"/>
        <v>0</v>
      </c>
      <c r="E99" s="14"/>
      <c r="F99" s="13"/>
      <c r="G99" s="13"/>
      <c r="H99" s="14"/>
      <c r="I99" s="40"/>
      <c r="J99" s="41"/>
      <c r="K99" s="15">
        <v>5000</v>
      </c>
      <c r="L99" s="13"/>
      <c r="M99" s="16">
        <f t="shared" si="4"/>
        <v>0</v>
      </c>
      <c r="N99" s="17"/>
      <c r="O99" s="17"/>
      <c r="P99" s="19"/>
      <c r="Q99" s="17"/>
      <c r="R99" s="35" t="s">
        <v>113</v>
      </c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</row>
    <row r="100" spans="1:78" ht="163.5" customHeight="1">
      <c r="A100" s="22" t="s">
        <v>182</v>
      </c>
      <c r="B100" s="10" t="s">
        <v>181</v>
      </c>
      <c r="C100" s="13">
        <f t="shared" si="0"/>
        <v>1988848.27</v>
      </c>
      <c r="D100" s="13">
        <f t="shared" si="1"/>
        <v>1988848.27</v>
      </c>
      <c r="E100" s="14"/>
      <c r="F100" s="13"/>
      <c r="G100" s="13"/>
      <c r="H100" s="14" t="s">
        <v>183</v>
      </c>
      <c r="I100" s="48">
        <v>1491636.2</v>
      </c>
      <c r="J100" s="58">
        <v>1491636.2</v>
      </c>
      <c r="K100" s="15">
        <v>497212.07</v>
      </c>
      <c r="L100" s="15">
        <v>497212.07</v>
      </c>
      <c r="M100" s="16">
        <f t="shared" si="4"/>
        <v>100</v>
      </c>
      <c r="N100" s="17"/>
      <c r="O100" s="17"/>
      <c r="P100" s="19"/>
      <c r="Q100" s="17"/>
      <c r="R100" s="35" t="s">
        <v>113</v>
      </c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</row>
    <row r="101" spans="1:78" ht="67.5" customHeight="1">
      <c r="A101" s="22" t="s">
        <v>184</v>
      </c>
      <c r="B101" s="10" t="s">
        <v>185</v>
      </c>
      <c r="C101" s="13">
        <f t="shared" si="0"/>
        <v>500000</v>
      </c>
      <c r="D101" s="13">
        <f t="shared" si="1"/>
        <v>10000</v>
      </c>
      <c r="E101" s="14"/>
      <c r="F101" s="13"/>
      <c r="G101" s="13"/>
      <c r="H101" s="14"/>
      <c r="I101" s="40"/>
      <c r="J101" s="41"/>
      <c r="K101" s="15">
        <v>500000</v>
      </c>
      <c r="L101" s="15">
        <v>10000</v>
      </c>
      <c r="M101" s="16">
        <f t="shared" si="4"/>
        <v>2</v>
      </c>
      <c r="N101" s="17" t="s">
        <v>94</v>
      </c>
      <c r="O101" s="17" t="s">
        <v>186</v>
      </c>
      <c r="P101" s="19"/>
      <c r="Q101" s="19"/>
      <c r="R101" s="35" t="s">
        <v>187</v>
      </c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</row>
    <row r="102" spans="1:78" ht="78" customHeight="1">
      <c r="A102" s="10" t="s">
        <v>188</v>
      </c>
      <c r="B102" s="10" t="s">
        <v>189</v>
      </c>
      <c r="C102" s="13">
        <f t="shared" si="0"/>
        <v>55000</v>
      </c>
      <c r="D102" s="13">
        <f t="shared" si="1"/>
        <v>14698</v>
      </c>
      <c r="E102" s="14"/>
      <c r="F102" s="13"/>
      <c r="G102" s="13"/>
      <c r="H102" s="14"/>
      <c r="I102" s="40"/>
      <c r="J102" s="41"/>
      <c r="K102" s="15">
        <v>55000</v>
      </c>
      <c r="L102" s="15">
        <v>14698</v>
      </c>
      <c r="M102" s="16">
        <f t="shared" si="4"/>
        <v>26.723636363636366</v>
      </c>
      <c r="N102" s="17"/>
      <c r="O102" s="42" t="s">
        <v>190</v>
      </c>
      <c r="P102" s="17"/>
      <c r="Q102" s="17"/>
      <c r="R102" s="17" t="s">
        <v>187</v>
      </c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</row>
    <row r="103" spans="1:253" ht="108.75" customHeight="1">
      <c r="A103" s="10">
        <v>2900080480</v>
      </c>
      <c r="B103" s="10" t="s">
        <v>191</v>
      </c>
      <c r="C103" s="13">
        <f t="shared" si="0"/>
        <v>573900</v>
      </c>
      <c r="D103" s="13">
        <f t="shared" si="1"/>
        <v>0</v>
      </c>
      <c r="E103" s="14"/>
      <c r="F103" s="13"/>
      <c r="G103" s="13"/>
      <c r="H103" s="14"/>
      <c r="I103" s="40"/>
      <c r="J103" s="41"/>
      <c r="K103" s="15">
        <v>573900</v>
      </c>
      <c r="L103" s="13"/>
      <c r="M103" s="16">
        <f t="shared" si="4"/>
        <v>0</v>
      </c>
      <c r="N103" s="17" t="s">
        <v>94</v>
      </c>
      <c r="O103" s="17"/>
      <c r="P103" s="17"/>
      <c r="Q103" s="17"/>
      <c r="R103" s="17" t="s">
        <v>187</v>
      </c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</row>
    <row r="104" spans="1:253" ht="115.5" customHeight="1">
      <c r="A104" s="10" t="s">
        <v>192</v>
      </c>
      <c r="B104" s="10" t="s">
        <v>193</v>
      </c>
      <c r="C104" s="13">
        <f t="shared" si="0"/>
        <v>5000</v>
      </c>
      <c r="D104" s="13">
        <f t="shared" si="1"/>
        <v>5000</v>
      </c>
      <c r="E104" s="14"/>
      <c r="F104" s="13"/>
      <c r="G104" s="13"/>
      <c r="H104" s="14"/>
      <c r="I104" s="40"/>
      <c r="J104" s="41"/>
      <c r="K104" s="15">
        <v>5000</v>
      </c>
      <c r="L104" s="15">
        <v>5000</v>
      </c>
      <c r="M104" s="16">
        <f t="shared" si="4"/>
        <v>100</v>
      </c>
      <c r="N104" s="17" t="s">
        <v>94</v>
      </c>
      <c r="O104" s="17" t="s">
        <v>194</v>
      </c>
      <c r="P104" s="17"/>
      <c r="Q104" s="17"/>
      <c r="R104" s="17" t="s">
        <v>187</v>
      </c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</row>
    <row r="105" spans="1:78" ht="69" customHeight="1">
      <c r="A105" s="10" t="s">
        <v>195</v>
      </c>
      <c r="B105" s="10" t="s">
        <v>196</v>
      </c>
      <c r="C105" s="13">
        <f t="shared" si="0"/>
        <v>40000</v>
      </c>
      <c r="D105" s="13">
        <f t="shared" si="1"/>
        <v>0</v>
      </c>
      <c r="E105" s="14"/>
      <c r="F105" s="13"/>
      <c r="G105" s="13"/>
      <c r="H105" s="14"/>
      <c r="I105" s="40"/>
      <c r="J105" s="41"/>
      <c r="K105" s="15">
        <v>40000</v>
      </c>
      <c r="L105" s="13"/>
      <c r="M105" s="16">
        <f t="shared" si="4"/>
        <v>0</v>
      </c>
      <c r="N105" s="17"/>
      <c r="O105" s="17"/>
      <c r="P105" s="17"/>
      <c r="Q105" s="17"/>
      <c r="R105" s="35" t="s">
        <v>113</v>
      </c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</row>
    <row r="106" spans="1:253" ht="75.75" customHeight="1">
      <c r="A106" s="10" t="s">
        <v>197</v>
      </c>
      <c r="B106" s="10" t="s">
        <v>198</v>
      </c>
      <c r="C106" s="13">
        <f t="shared" si="0"/>
        <v>500000</v>
      </c>
      <c r="D106" s="13">
        <f t="shared" si="1"/>
        <v>0</v>
      </c>
      <c r="E106" s="14"/>
      <c r="F106" s="13"/>
      <c r="G106" s="13"/>
      <c r="H106" s="14"/>
      <c r="I106" s="40"/>
      <c r="J106" s="41"/>
      <c r="K106" s="14">
        <v>500000</v>
      </c>
      <c r="L106" s="13"/>
      <c r="M106" s="16">
        <f t="shared" si="4"/>
        <v>0</v>
      </c>
      <c r="N106" s="17"/>
      <c r="O106" s="42"/>
      <c r="P106" s="17" t="s">
        <v>162</v>
      </c>
      <c r="Q106" s="17"/>
      <c r="R106" s="35" t="s">
        <v>157</v>
      </c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</row>
    <row r="107" spans="1:256" ht="54" customHeight="1">
      <c r="A107" s="59" t="s">
        <v>199</v>
      </c>
      <c r="B107" s="10" t="s">
        <v>200</v>
      </c>
      <c r="C107" s="13">
        <f t="shared" si="0"/>
        <v>223598.01</v>
      </c>
      <c r="D107" s="13">
        <f t="shared" si="1"/>
        <v>0</v>
      </c>
      <c r="E107" s="20"/>
      <c r="F107" s="13"/>
      <c r="G107" s="13"/>
      <c r="H107" s="20"/>
      <c r="I107" s="40"/>
      <c r="J107" s="41"/>
      <c r="K107" s="13">
        <v>223598.01</v>
      </c>
      <c r="L107" s="13">
        <v>0</v>
      </c>
      <c r="M107" s="16">
        <f t="shared" si="4"/>
        <v>0</v>
      </c>
      <c r="N107" s="20"/>
      <c r="O107" s="20"/>
      <c r="P107" s="20"/>
      <c r="Q107" s="17"/>
      <c r="R107" s="35" t="s">
        <v>102</v>
      </c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43"/>
      <c r="IV107" s="43"/>
    </row>
    <row r="108" spans="1:256" ht="54" customHeight="1">
      <c r="A108" s="59" t="s">
        <v>201</v>
      </c>
      <c r="B108" s="10"/>
      <c r="C108" s="13">
        <f t="shared" si="0"/>
        <v>28994600</v>
      </c>
      <c r="D108" s="13">
        <f t="shared" si="1"/>
        <v>14385344.99</v>
      </c>
      <c r="E108" s="20"/>
      <c r="F108" s="13"/>
      <c r="G108" s="13"/>
      <c r="H108" s="20"/>
      <c r="I108" s="40"/>
      <c r="J108" s="41"/>
      <c r="K108" s="13">
        <v>28994600</v>
      </c>
      <c r="L108" s="13">
        <v>14385344.99</v>
      </c>
      <c r="M108" s="16">
        <f t="shared" si="4"/>
        <v>49.61387634249136</v>
      </c>
      <c r="N108" s="20"/>
      <c r="O108" s="20"/>
      <c r="P108" s="20"/>
      <c r="Q108" s="17"/>
      <c r="R108" s="35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43"/>
      <c r="IV108" s="43"/>
    </row>
    <row r="109" spans="1:256" ht="54" customHeight="1">
      <c r="A109" s="22" t="s">
        <v>202</v>
      </c>
      <c r="B109" s="10"/>
      <c r="C109" s="13">
        <f t="shared" si="0"/>
        <v>352585</v>
      </c>
      <c r="D109" s="13">
        <f t="shared" si="1"/>
        <v>352585</v>
      </c>
      <c r="E109" s="20"/>
      <c r="F109" s="13"/>
      <c r="G109" s="13"/>
      <c r="H109" s="20"/>
      <c r="I109" s="60">
        <v>302585</v>
      </c>
      <c r="J109" s="60">
        <v>302585</v>
      </c>
      <c r="K109" s="13">
        <v>50000</v>
      </c>
      <c r="L109" s="13">
        <v>50000</v>
      </c>
      <c r="M109" s="16">
        <f t="shared" si="4"/>
        <v>100</v>
      </c>
      <c r="N109" s="20"/>
      <c r="O109" s="20"/>
      <c r="P109" s="20"/>
      <c r="Q109" s="17"/>
      <c r="R109" s="35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43"/>
      <c r="IV109" s="43"/>
    </row>
    <row r="110" spans="1:78" ht="73.5" customHeight="1">
      <c r="A110" s="22" t="s">
        <v>203</v>
      </c>
      <c r="B110" s="61" t="s">
        <v>204</v>
      </c>
      <c r="C110" s="13">
        <f t="shared" si="0"/>
        <v>110000</v>
      </c>
      <c r="D110" s="13">
        <f t="shared" si="1"/>
        <v>0</v>
      </c>
      <c r="E110" s="20"/>
      <c r="F110" s="13"/>
      <c r="G110" s="13"/>
      <c r="H110" s="20"/>
      <c r="I110" s="40"/>
      <c r="J110" s="41"/>
      <c r="K110" s="13">
        <v>110000</v>
      </c>
      <c r="L110" s="13"/>
      <c r="M110" s="16">
        <f t="shared" si="4"/>
        <v>0</v>
      </c>
      <c r="N110" s="62"/>
      <c r="O110" s="20"/>
      <c r="P110" s="63"/>
      <c r="Q110" s="63"/>
      <c r="R110" s="35" t="s">
        <v>205</v>
      </c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</row>
    <row r="111" spans="1:78" ht="72" customHeight="1">
      <c r="A111" s="22" t="s">
        <v>206</v>
      </c>
      <c r="B111" s="10" t="s">
        <v>207</v>
      </c>
      <c r="C111" s="13">
        <f t="shared" si="0"/>
        <v>30000</v>
      </c>
      <c r="D111" s="13">
        <f t="shared" si="1"/>
        <v>0</v>
      </c>
      <c r="E111" s="14"/>
      <c r="F111" s="13"/>
      <c r="G111" s="13"/>
      <c r="H111" s="14"/>
      <c r="I111" s="40"/>
      <c r="J111" s="41"/>
      <c r="K111" s="13">
        <v>30000</v>
      </c>
      <c r="L111" s="13"/>
      <c r="M111" s="13">
        <f>L111/K111*100</f>
        <v>0</v>
      </c>
      <c r="N111" s="20"/>
      <c r="O111" s="20"/>
      <c r="P111" s="63"/>
      <c r="Q111" s="63"/>
      <c r="R111" s="35" t="s">
        <v>205</v>
      </c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</row>
    <row r="112" spans="1:78" ht="105" customHeight="1">
      <c r="A112" s="64" t="s">
        <v>208</v>
      </c>
      <c r="B112" s="10" t="s">
        <v>209</v>
      </c>
      <c r="C112" s="13">
        <f t="shared" si="0"/>
        <v>3782520</v>
      </c>
      <c r="D112" s="13">
        <f t="shared" si="1"/>
        <v>0</v>
      </c>
      <c r="E112" s="14"/>
      <c r="F112" s="65">
        <v>1821684.84</v>
      </c>
      <c r="G112" s="13"/>
      <c r="H112" s="14"/>
      <c r="I112" s="66">
        <v>956705.66</v>
      </c>
      <c r="J112" s="41"/>
      <c r="K112" s="13">
        <f>500000+504129.5</f>
        <v>1004129.5</v>
      </c>
      <c r="L112" s="13"/>
      <c r="M112" s="16">
        <f aca="true" t="shared" si="5" ref="M112:M136">D112/C112*100</f>
        <v>0</v>
      </c>
      <c r="N112" s="20" t="s">
        <v>108</v>
      </c>
      <c r="O112" s="67"/>
      <c r="P112" s="63"/>
      <c r="Q112" s="20"/>
      <c r="R112" s="35" t="s">
        <v>113</v>
      </c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</row>
    <row r="113" spans="1:78" ht="31.5" customHeight="1">
      <c r="A113" s="22" t="s">
        <v>210</v>
      </c>
      <c r="B113" s="10" t="s">
        <v>211</v>
      </c>
      <c r="C113" s="13">
        <f t="shared" si="0"/>
        <v>500000</v>
      </c>
      <c r="D113" s="13">
        <f t="shared" si="1"/>
        <v>0</v>
      </c>
      <c r="E113" s="14"/>
      <c r="F113" s="13"/>
      <c r="G113" s="13"/>
      <c r="H113" s="14"/>
      <c r="I113" s="40"/>
      <c r="J113" s="41"/>
      <c r="K113" s="13">
        <v>500000</v>
      </c>
      <c r="L113" s="13"/>
      <c r="M113" s="16">
        <f t="shared" si="5"/>
        <v>0</v>
      </c>
      <c r="N113" s="20"/>
      <c r="O113" s="67"/>
      <c r="P113" s="63"/>
      <c r="Q113" s="20"/>
      <c r="R113" s="35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</row>
    <row r="114" spans="1:78" ht="42" customHeight="1">
      <c r="A114" s="22" t="s">
        <v>212</v>
      </c>
      <c r="B114" s="10"/>
      <c r="C114" s="13">
        <f t="shared" si="0"/>
        <v>1000000</v>
      </c>
      <c r="D114" s="13">
        <f t="shared" si="1"/>
        <v>0</v>
      </c>
      <c r="E114" s="14"/>
      <c r="F114" s="13"/>
      <c r="G114" s="13"/>
      <c r="H114" s="14"/>
      <c r="I114" s="40"/>
      <c r="J114" s="41"/>
      <c r="K114" s="13">
        <v>1000000</v>
      </c>
      <c r="L114" s="13"/>
      <c r="M114" s="16">
        <f t="shared" si="5"/>
        <v>0</v>
      </c>
      <c r="N114" s="20"/>
      <c r="O114" s="20"/>
      <c r="P114" s="20"/>
      <c r="Q114" s="67"/>
      <c r="R114" s="35" t="s">
        <v>213</v>
      </c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</row>
    <row r="115" spans="1:78" ht="78.75" customHeight="1">
      <c r="A115" s="22" t="s">
        <v>214</v>
      </c>
      <c r="B115" s="10" t="s">
        <v>215</v>
      </c>
      <c r="C115" s="13">
        <f t="shared" si="0"/>
        <v>200000</v>
      </c>
      <c r="D115" s="13">
        <f t="shared" si="1"/>
        <v>0</v>
      </c>
      <c r="E115" s="20"/>
      <c r="F115" s="13"/>
      <c r="G115" s="13"/>
      <c r="H115" s="20"/>
      <c r="I115" s="40"/>
      <c r="J115" s="41"/>
      <c r="K115" s="13">
        <v>200000</v>
      </c>
      <c r="L115" s="13"/>
      <c r="M115" s="16">
        <f t="shared" si="5"/>
        <v>0</v>
      </c>
      <c r="N115" s="17"/>
      <c r="O115" s="20"/>
      <c r="P115" s="63"/>
      <c r="Q115" s="63"/>
      <c r="R115" s="35" t="s">
        <v>123</v>
      </c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</row>
    <row r="116" spans="1:78" ht="43.5" customHeight="1">
      <c r="A116" s="22" t="s">
        <v>216</v>
      </c>
      <c r="B116" s="10" t="s">
        <v>217</v>
      </c>
      <c r="C116" s="13">
        <f t="shared" si="0"/>
        <v>5565000</v>
      </c>
      <c r="D116" s="13">
        <f t="shared" si="1"/>
        <v>1862239.47</v>
      </c>
      <c r="E116" s="20"/>
      <c r="F116" s="13"/>
      <c r="G116" s="13"/>
      <c r="H116" s="20"/>
      <c r="I116" s="40"/>
      <c r="J116" s="41"/>
      <c r="K116" s="13">
        <v>5565000</v>
      </c>
      <c r="L116" s="13">
        <v>1862239.47</v>
      </c>
      <c r="M116" s="16">
        <f t="shared" si="5"/>
        <v>33.46342264150943</v>
      </c>
      <c r="N116" s="17"/>
      <c r="O116" s="20"/>
      <c r="P116" s="63"/>
      <c r="Q116" s="63"/>
      <c r="R116" s="35" t="s">
        <v>218</v>
      </c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</row>
    <row r="117" spans="1:78" ht="34.5" customHeight="1">
      <c r="A117" s="22" t="s">
        <v>219</v>
      </c>
      <c r="B117" s="10"/>
      <c r="C117" s="13">
        <f t="shared" si="0"/>
        <v>2400000</v>
      </c>
      <c r="D117" s="13">
        <f t="shared" si="1"/>
        <v>0</v>
      </c>
      <c r="E117" s="14"/>
      <c r="F117" s="13"/>
      <c r="G117" s="13"/>
      <c r="H117" s="14"/>
      <c r="I117" s="40"/>
      <c r="J117" s="41"/>
      <c r="K117" s="13">
        <v>2400000</v>
      </c>
      <c r="L117" s="13"/>
      <c r="M117" s="16">
        <f t="shared" si="5"/>
        <v>0</v>
      </c>
      <c r="N117" s="62"/>
      <c r="O117" s="62"/>
      <c r="P117" s="68"/>
      <c r="Q117" s="20"/>
      <c r="R117" s="35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</row>
    <row r="118" spans="1:78" ht="34.5" customHeight="1">
      <c r="A118" s="64" t="s">
        <v>220</v>
      </c>
      <c r="B118" s="10" t="s">
        <v>221</v>
      </c>
      <c r="C118" s="13">
        <f t="shared" si="0"/>
        <v>10000000</v>
      </c>
      <c r="D118" s="13">
        <f t="shared" si="1"/>
        <v>1746528.54</v>
      </c>
      <c r="E118" s="14"/>
      <c r="F118" s="13"/>
      <c r="G118" s="13"/>
      <c r="H118" s="14"/>
      <c r="I118" s="40"/>
      <c r="J118" s="41"/>
      <c r="K118" s="13">
        <v>10000000</v>
      </c>
      <c r="L118" s="13">
        <v>1746528.54</v>
      </c>
      <c r="M118" s="16">
        <f t="shared" si="5"/>
        <v>17.4652854</v>
      </c>
      <c r="N118" s="62"/>
      <c r="O118" s="62"/>
      <c r="P118" s="68"/>
      <c r="Q118" s="20"/>
      <c r="R118" s="35" t="s">
        <v>222</v>
      </c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</row>
    <row r="119" spans="1:78" ht="34.5" customHeight="1">
      <c r="A119" s="64" t="s">
        <v>223</v>
      </c>
      <c r="B119" s="10"/>
      <c r="C119" s="13">
        <f t="shared" si="0"/>
        <v>599988.04</v>
      </c>
      <c r="D119" s="13">
        <f t="shared" si="1"/>
        <v>100000</v>
      </c>
      <c r="E119" s="14"/>
      <c r="F119" s="13"/>
      <c r="G119" s="13"/>
      <c r="H119" s="14"/>
      <c r="I119" s="40"/>
      <c r="J119" s="41"/>
      <c r="K119" s="13">
        <v>599988.04</v>
      </c>
      <c r="L119" s="13">
        <v>100000</v>
      </c>
      <c r="M119" s="16">
        <f t="shared" si="5"/>
        <v>16.666998895511316</v>
      </c>
      <c r="N119" s="62"/>
      <c r="O119" s="62"/>
      <c r="P119" s="68"/>
      <c r="Q119" s="20"/>
      <c r="R119" s="35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</row>
    <row r="120" spans="1:78" ht="34.5" customHeight="1">
      <c r="A120" s="64" t="s">
        <v>224</v>
      </c>
      <c r="B120" s="10"/>
      <c r="C120" s="13">
        <f t="shared" si="0"/>
        <v>300000</v>
      </c>
      <c r="D120" s="13">
        <f t="shared" si="1"/>
        <v>0</v>
      </c>
      <c r="E120" s="14"/>
      <c r="F120" s="13"/>
      <c r="G120" s="13"/>
      <c r="H120" s="14"/>
      <c r="I120" s="40"/>
      <c r="J120" s="41"/>
      <c r="K120" s="13">
        <v>300000</v>
      </c>
      <c r="L120" s="13"/>
      <c r="M120" s="16">
        <f t="shared" si="5"/>
        <v>0</v>
      </c>
      <c r="N120" s="62"/>
      <c r="O120" s="62"/>
      <c r="P120" s="68"/>
      <c r="Q120" s="20"/>
      <c r="R120" s="35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</row>
    <row r="121" spans="1:78" ht="36" customHeight="1">
      <c r="A121" s="64" t="s">
        <v>225</v>
      </c>
      <c r="B121" s="10"/>
      <c r="C121" s="13">
        <f t="shared" si="0"/>
        <v>4198000</v>
      </c>
      <c r="D121" s="13">
        <f t="shared" si="1"/>
        <v>0</v>
      </c>
      <c r="E121" s="14"/>
      <c r="F121" s="13"/>
      <c r="G121" s="13"/>
      <c r="H121" s="14"/>
      <c r="I121" s="40">
        <v>3988100</v>
      </c>
      <c r="J121" s="41"/>
      <c r="K121" s="13">
        <v>209900</v>
      </c>
      <c r="L121" s="13"/>
      <c r="M121" s="16">
        <f t="shared" si="5"/>
        <v>0</v>
      </c>
      <c r="N121" s="67"/>
      <c r="O121" s="20"/>
      <c r="P121" s="20"/>
      <c r="Q121" s="67"/>
      <c r="R121" s="35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</row>
    <row r="122" spans="1:78" ht="34.5" customHeight="1">
      <c r="A122" s="64" t="s">
        <v>226</v>
      </c>
      <c r="B122" s="10"/>
      <c r="C122" s="13">
        <f t="shared" si="0"/>
        <v>4141700</v>
      </c>
      <c r="D122" s="13">
        <f t="shared" si="1"/>
        <v>0</v>
      </c>
      <c r="E122" s="14"/>
      <c r="F122" s="13"/>
      <c r="G122" s="13"/>
      <c r="H122" s="14"/>
      <c r="I122" s="40">
        <v>4100300</v>
      </c>
      <c r="J122" s="41"/>
      <c r="K122" s="13">
        <v>41400</v>
      </c>
      <c r="L122" s="13"/>
      <c r="M122" s="16">
        <f t="shared" si="5"/>
        <v>0</v>
      </c>
      <c r="N122" s="62"/>
      <c r="O122" s="62"/>
      <c r="P122" s="68"/>
      <c r="Q122" s="20"/>
      <c r="R122" s="35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</row>
    <row r="123" spans="1:78" ht="36" customHeight="1">
      <c r="A123" s="64" t="s">
        <v>227</v>
      </c>
      <c r="B123" s="10"/>
      <c r="C123" s="13">
        <f t="shared" si="0"/>
        <v>1011192.72</v>
      </c>
      <c r="D123" s="13">
        <f t="shared" si="1"/>
        <v>0</v>
      </c>
      <c r="E123" s="14"/>
      <c r="F123" s="13"/>
      <c r="G123" s="13"/>
      <c r="H123" s="14"/>
      <c r="I123" s="40"/>
      <c r="J123" s="41"/>
      <c r="K123" s="13">
        <v>1011192.72</v>
      </c>
      <c r="L123" s="13"/>
      <c r="M123" s="16">
        <f t="shared" si="5"/>
        <v>0</v>
      </c>
      <c r="N123" s="67"/>
      <c r="O123" s="20"/>
      <c r="P123" s="20"/>
      <c r="Q123" s="67"/>
      <c r="R123" s="35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</row>
    <row r="124" spans="1:78" s="7" customFormat="1" ht="37.5" customHeight="1">
      <c r="A124" s="69" t="s">
        <v>228</v>
      </c>
      <c r="B124" s="70" t="s">
        <v>229</v>
      </c>
      <c r="C124" s="13">
        <f t="shared" si="0"/>
        <v>164975.11</v>
      </c>
      <c r="D124" s="13">
        <f t="shared" si="1"/>
        <v>0</v>
      </c>
      <c r="E124" s="71"/>
      <c r="F124" s="41"/>
      <c r="G124" s="41"/>
      <c r="H124" s="71"/>
      <c r="I124" s="40"/>
      <c r="J124" s="41"/>
      <c r="K124" s="72">
        <v>164975.11</v>
      </c>
      <c r="L124" s="60"/>
      <c r="M124" s="16">
        <f t="shared" si="5"/>
        <v>0</v>
      </c>
      <c r="N124" s="71"/>
      <c r="O124" s="71"/>
      <c r="P124" s="71"/>
      <c r="Q124" s="71"/>
      <c r="R124" s="73" t="s">
        <v>133</v>
      </c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</row>
    <row r="125" spans="1:78" s="7" customFormat="1" ht="49.5" customHeight="1">
      <c r="A125" s="69" t="s">
        <v>230</v>
      </c>
      <c r="B125" s="70"/>
      <c r="C125" s="13">
        <f t="shared" si="0"/>
        <v>500000</v>
      </c>
      <c r="D125" s="13">
        <f t="shared" si="1"/>
        <v>10000</v>
      </c>
      <c r="E125" s="71"/>
      <c r="F125" s="41"/>
      <c r="G125" s="41"/>
      <c r="H125" s="71"/>
      <c r="I125" s="40"/>
      <c r="J125" s="41"/>
      <c r="K125" s="60">
        <v>500000</v>
      </c>
      <c r="L125" s="60">
        <v>10000</v>
      </c>
      <c r="M125" s="16">
        <f t="shared" si="5"/>
        <v>2</v>
      </c>
      <c r="N125" s="71"/>
      <c r="O125" s="71"/>
      <c r="P125" s="71"/>
      <c r="Q125" s="71"/>
      <c r="R125" s="73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</row>
    <row r="126" spans="1:78" ht="43.5" customHeight="1">
      <c r="A126" s="22" t="s">
        <v>231</v>
      </c>
      <c r="B126" s="70"/>
      <c r="C126" s="13">
        <f t="shared" si="0"/>
        <v>4426278.51</v>
      </c>
      <c r="D126" s="13">
        <f t="shared" si="1"/>
        <v>604980.93</v>
      </c>
      <c r="E126" s="14"/>
      <c r="F126" s="13"/>
      <c r="G126" s="13"/>
      <c r="H126" s="14"/>
      <c r="I126" s="40"/>
      <c r="J126" s="41"/>
      <c r="K126" s="38">
        <v>4426278.51</v>
      </c>
      <c r="L126" s="38">
        <v>604980.93</v>
      </c>
      <c r="M126" s="16">
        <f t="shared" si="5"/>
        <v>13.667936363091624</v>
      </c>
      <c r="N126" s="62"/>
      <c r="O126" s="67"/>
      <c r="P126" s="63" t="s">
        <v>232</v>
      </c>
      <c r="Q126" s="17"/>
      <c r="R126" s="73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</row>
    <row r="127" spans="1:78" ht="43.5" customHeight="1">
      <c r="A127" s="64" t="s">
        <v>233</v>
      </c>
      <c r="B127" s="70"/>
      <c r="C127" s="13">
        <f t="shared" si="0"/>
        <v>807754.87</v>
      </c>
      <c r="D127" s="13">
        <f t="shared" si="1"/>
        <v>0</v>
      </c>
      <c r="E127" s="14"/>
      <c r="F127" s="13"/>
      <c r="G127" s="13"/>
      <c r="H127" s="14"/>
      <c r="I127" s="40"/>
      <c r="J127" s="41"/>
      <c r="K127" s="38">
        <v>807754.87</v>
      </c>
      <c r="L127" s="38"/>
      <c r="M127" s="16">
        <f t="shared" si="5"/>
        <v>0</v>
      </c>
      <c r="N127" s="62"/>
      <c r="O127" s="67"/>
      <c r="P127" s="63" t="s">
        <v>232</v>
      </c>
      <c r="Q127" s="17"/>
      <c r="R127" s="73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</row>
    <row r="128" spans="1:78" ht="91.5" customHeight="1">
      <c r="A128" s="22" t="s">
        <v>234</v>
      </c>
      <c r="B128" s="61" t="s">
        <v>235</v>
      </c>
      <c r="C128" s="13">
        <f t="shared" si="0"/>
        <v>945000</v>
      </c>
      <c r="D128" s="13">
        <f t="shared" si="1"/>
        <v>0</v>
      </c>
      <c r="E128" s="14"/>
      <c r="F128" s="13"/>
      <c r="G128" s="13"/>
      <c r="H128" s="14"/>
      <c r="I128" s="40"/>
      <c r="J128" s="41"/>
      <c r="K128" s="13">
        <v>945000</v>
      </c>
      <c r="L128" s="13"/>
      <c r="M128" s="16">
        <f t="shared" si="5"/>
        <v>0</v>
      </c>
      <c r="N128" s="62"/>
      <c r="O128" s="67"/>
      <c r="P128" s="63"/>
      <c r="Q128" s="63"/>
      <c r="R128" s="35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</row>
    <row r="129" spans="1:78" ht="79.5" customHeight="1">
      <c r="A129" s="22" t="s">
        <v>236</v>
      </c>
      <c r="B129" s="61" t="s">
        <v>237</v>
      </c>
      <c r="C129" s="13">
        <f t="shared" si="0"/>
        <v>878000</v>
      </c>
      <c r="D129" s="13">
        <f t="shared" si="1"/>
        <v>792954</v>
      </c>
      <c r="E129" s="14"/>
      <c r="F129" s="13"/>
      <c r="G129" s="13"/>
      <c r="H129" s="14"/>
      <c r="I129" s="40"/>
      <c r="J129" s="41"/>
      <c r="K129" s="13">
        <v>878000</v>
      </c>
      <c r="L129" s="13">
        <v>792954</v>
      </c>
      <c r="M129" s="16">
        <f t="shared" si="5"/>
        <v>90.31366742596812</v>
      </c>
      <c r="N129" s="67"/>
      <c r="O129" s="20"/>
      <c r="P129" s="20"/>
      <c r="Q129" s="67"/>
      <c r="R129" s="35" t="s">
        <v>102</v>
      </c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</row>
    <row r="130" spans="1:78" ht="56.25" customHeight="1">
      <c r="A130" s="22" t="s">
        <v>238</v>
      </c>
      <c r="B130" s="61" t="s">
        <v>239</v>
      </c>
      <c r="C130" s="13">
        <f t="shared" si="0"/>
        <v>175000</v>
      </c>
      <c r="D130" s="13">
        <f t="shared" si="1"/>
        <v>2335.29</v>
      </c>
      <c r="E130" s="14"/>
      <c r="F130" s="13"/>
      <c r="G130" s="13"/>
      <c r="H130" s="14"/>
      <c r="I130" s="40"/>
      <c r="J130" s="41"/>
      <c r="K130" s="13">
        <v>175000</v>
      </c>
      <c r="L130" s="38">
        <v>2335.29</v>
      </c>
      <c r="M130" s="16">
        <f t="shared" si="5"/>
        <v>1.3344514285714286</v>
      </c>
      <c r="N130" s="67"/>
      <c r="O130" s="67"/>
      <c r="P130" s="63"/>
      <c r="Q130" s="67"/>
      <c r="R130" s="35" t="s">
        <v>113</v>
      </c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</row>
    <row r="131" spans="1:78" ht="174.75" customHeight="1">
      <c r="A131" s="22" t="s">
        <v>240</v>
      </c>
      <c r="B131" s="61"/>
      <c r="C131" s="13">
        <f t="shared" si="0"/>
        <v>0</v>
      </c>
      <c r="D131" s="13">
        <f t="shared" si="1"/>
        <v>0</v>
      </c>
      <c r="E131" s="14"/>
      <c r="F131" s="13"/>
      <c r="G131" s="13"/>
      <c r="H131" s="14" t="s">
        <v>241</v>
      </c>
      <c r="I131" s="40"/>
      <c r="J131" s="41"/>
      <c r="K131" s="13"/>
      <c r="L131" s="13"/>
      <c r="M131" s="16" t="e">
        <f t="shared" si="5"/>
        <v>#DIV/0!</v>
      </c>
      <c r="N131" s="67"/>
      <c r="O131" s="67"/>
      <c r="P131" s="63"/>
      <c r="Q131" s="67"/>
      <c r="R131" s="35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</row>
    <row r="132" spans="1:78" ht="72" customHeight="1">
      <c r="A132" s="22" t="s">
        <v>242</v>
      </c>
      <c r="B132" s="61" t="s">
        <v>243</v>
      </c>
      <c r="C132" s="13">
        <f t="shared" si="0"/>
        <v>5000</v>
      </c>
      <c r="D132" s="13">
        <f t="shared" si="1"/>
        <v>0</v>
      </c>
      <c r="E132" s="14"/>
      <c r="F132" s="13"/>
      <c r="G132" s="13"/>
      <c r="H132" s="14"/>
      <c r="I132" s="40"/>
      <c r="J132" s="41"/>
      <c r="K132" s="13">
        <v>5000</v>
      </c>
      <c r="L132" s="13"/>
      <c r="M132" s="16">
        <f t="shared" si="5"/>
        <v>0</v>
      </c>
      <c r="N132" s="20"/>
      <c r="O132" s="75"/>
      <c r="P132" s="17"/>
      <c r="Q132" s="20"/>
      <c r="R132" s="35" t="s">
        <v>177</v>
      </c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</row>
    <row r="133" spans="1:78" ht="72" customHeight="1" hidden="1">
      <c r="A133" s="76" t="s">
        <v>244</v>
      </c>
      <c r="B133" s="61" t="s">
        <v>245</v>
      </c>
      <c r="C133" s="13">
        <f t="shared" si="0"/>
        <v>828171.63</v>
      </c>
      <c r="D133" s="13">
        <f t="shared" si="1"/>
        <v>0</v>
      </c>
      <c r="E133" s="14"/>
      <c r="F133" s="13"/>
      <c r="G133" s="13"/>
      <c r="H133" s="14"/>
      <c r="I133" s="40"/>
      <c r="J133" s="41"/>
      <c r="K133" s="13">
        <v>828171.63</v>
      </c>
      <c r="L133" s="13"/>
      <c r="M133" s="16">
        <f t="shared" si="5"/>
        <v>0</v>
      </c>
      <c r="N133" s="20"/>
      <c r="O133" s="75"/>
      <c r="P133" s="17"/>
      <c r="Q133" s="20"/>
      <c r="R133" s="35" t="s">
        <v>157</v>
      </c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</row>
    <row r="134" spans="1:78" ht="78.75" customHeight="1">
      <c r="A134" s="76" t="s">
        <v>246</v>
      </c>
      <c r="B134" s="61"/>
      <c r="C134" s="13">
        <f t="shared" si="0"/>
        <v>9324857</v>
      </c>
      <c r="D134" s="13">
        <f t="shared" si="1"/>
        <v>0</v>
      </c>
      <c r="E134" s="14" t="s">
        <v>169</v>
      </c>
      <c r="F134" s="13">
        <v>8962761.45</v>
      </c>
      <c r="G134" s="13"/>
      <c r="H134" s="14" t="s">
        <v>247</v>
      </c>
      <c r="I134" s="40">
        <v>179255.22</v>
      </c>
      <c r="J134" s="41"/>
      <c r="K134" s="13">
        <v>182840.33</v>
      </c>
      <c r="L134" s="13"/>
      <c r="M134" s="16">
        <f t="shared" si="5"/>
        <v>0</v>
      </c>
      <c r="N134" s="17"/>
      <c r="O134" s="42"/>
      <c r="P134" s="17"/>
      <c r="Q134" s="17"/>
      <c r="R134" s="35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</row>
    <row r="135" spans="1:78" ht="75" customHeight="1">
      <c r="A135" s="76" t="s">
        <v>248</v>
      </c>
      <c r="B135" s="61" t="s">
        <v>249</v>
      </c>
      <c r="C135" s="13">
        <f t="shared" si="0"/>
        <v>20000</v>
      </c>
      <c r="D135" s="13">
        <f t="shared" si="1"/>
        <v>0</v>
      </c>
      <c r="E135" s="20"/>
      <c r="F135" s="13"/>
      <c r="G135" s="13"/>
      <c r="H135" s="20"/>
      <c r="I135" s="40"/>
      <c r="J135" s="41"/>
      <c r="K135" s="13">
        <v>20000</v>
      </c>
      <c r="L135" s="13"/>
      <c r="M135" s="16">
        <f t="shared" si="5"/>
        <v>0</v>
      </c>
      <c r="N135" s="17"/>
      <c r="O135" s="20"/>
      <c r="P135" s="63"/>
      <c r="Q135" s="67"/>
      <c r="R135" s="35" t="s">
        <v>250</v>
      </c>
      <c r="S135" s="77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</row>
    <row r="136" spans="1:78" ht="45" customHeight="1">
      <c r="A136" s="76" t="s">
        <v>251</v>
      </c>
      <c r="B136" s="61" t="s">
        <v>252</v>
      </c>
      <c r="C136" s="13">
        <f t="shared" si="0"/>
        <v>6173000</v>
      </c>
      <c r="D136" s="13">
        <f t="shared" si="1"/>
        <v>0</v>
      </c>
      <c r="E136" s="20"/>
      <c r="F136" s="13"/>
      <c r="G136" s="13"/>
      <c r="H136" s="20"/>
      <c r="I136" s="40"/>
      <c r="J136" s="41"/>
      <c r="K136" s="13">
        <v>6173000</v>
      </c>
      <c r="L136" s="13"/>
      <c r="M136" s="16">
        <f t="shared" si="5"/>
        <v>0</v>
      </c>
      <c r="N136" s="17"/>
      <c r="O136" s="20"/>
      <c r="P136" s="63"/>
      <c r="Q136" s="67"/>
      <c r="R136" s="35"/>
      <c r="S136" s="77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</row>
    <row r="137" spans="1:78" ht="45" customHeight="1">
      <c r="A137" s="64" t="s">
        <v>253</v>
      </c>
      <c r="B137" s="61"/>
      <c r="C137" s="13">
        <f t="shared" si="0"/>
        <v>200000</v>
      </c>
      <c r="D137" s="13">
        <f t="shared" si="1"/>
        <v>0</v>
      </c>
      <c r="E137" s="20"/>
      <c r="F137" s="13"/>
      <c r="G137" s="13"/>
      <c r="H137" s="20"/>
      <c r="I137" s="40"/>
      <c r="J137" s="41"/>
      <c r="K137" s="13">
        <v>200000</v>
      </c>
      <c r="L137" s="13"/>
      <c r="M137" s="16"/>
      <c r="N137" s="17"/>
      <c r="O137" s="20"/>
      <c r="P137" s="63"/>
      <c r="Q137" s="67"/>
      <c r="R137" s="35"/>
      <c r="S137" s="77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</row>
    <row r="138" spans="1:78" ht="42.75" customHeight="1">
      <c r="A138" s="76" t="s">
        <v>254</v>
      </c>
      <c r="B138" s="61"/>
      <c r="C138" s="13">
        <f t="shared" si="0"/>
        <v>500000</v>
      </c>
      <c r="D138" s="13">
        <f t="shared" si="1"/>
        <v>0</v>
      </c>
      <c r="E138" s="14"/>
      <c r="F138" s="13"/>
      <c r="G138" s="13"/>
      <c r="H138" s="14"/>
      <c r="I138" s="40"/>
      <c r="J138" s="41"/>
      <c r="K138" s="13">
        <v>500000</v>
      </c>
      <c r="L138" s="13"/>
      <c r="M138" s="16">
        <f aca="true" t="shared" si="6" ref="M138:M139">D138/C138*100</f>
        <v>0</v>
      </c>
      <c r="N138" s="67"/>
      <c r="O138" s="20"/>
      <c r="P138" s="20" t="s">
        <v>108</v>
      </c>
      <c r="Q138" s="17"/>
      <c r="R138" s="35" t="s">
        <v>157</v>
      </c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</row>
    <row r="139" spans="1:78" ht="126" customHeight="1">
      <c r="A139" s="22"/>
      <c r="B139" s="10" t="s">
        <v>255</v>
      </c>
      <c r="C139" s="13" t="s">
        <v>256</v>
      </c>
      <c r="D139" s="13"/>
      <c r="E139" s="13"/>
      <c r="F139" s="13"/>
      <c r="G139" s="13"/>
      <c r="H139" s="14"/>
      <c r="I139" s="40"/>
      <c r="J139" s="41"/>
      <c r="K139" s="13"/>
      <c r="L139" s="13"/>
      <c r="M139" s="16" t="e">
        <f t="shared" si="6"/>
        <v>#VALUE!</v>
      </c>
      <c r="N139" s="62"/>
      <c r="O139" s="62"/>
      <c r="P139" s="68"/>
      <c r="Q139" s="68"/>
      <c r="R139" s="35" t="s">
        <v>257</v>
      </c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</row>
    <row r="140" spans="1:78" ht="27.75" customHeight="1">
      <c r="A140" s="78" t="s">
        <v>258</v>
      </c>
      <c r="B140" s="78"/>
      <c r="C140" s="79">
        <f>SUM(C6:C139)</f>
        <v>1163331465.14</v>
      </c>
      <c r="D140" s="79">
        <f>SUM(D6:D139)</f>
        <v>594224414.1399997</v>
      </c>
      <c r="E140" s="20"/>
      <c r="F140" s="80">
        <f>SUM(F6:F139)</f>
        <v>126017418.56</v>
      </c>
      <c r="G140" s="80">
        <f>SUM(G6:G139)</f>
        <v>20424160.86</v>
      </c>
      <c r="H140" s="79"/>
      <c r="I140" s="80">
        <f>SUM(I6:I139)</f>
        <v>587004655.7100002</v>
      </c>
      <c r="J140" s="80">
        <f>SUM(J6:J139)</f>
        <v>341891061.45000005</v>
      </c>
      <c r="K140" s="80">
        <f>SUM(K6:K139)</f>
        <v>450309390.87</v>
      </c>
      <c r="L140" s="80">
        <f>SUM(L6:L139)</f>
        <v>231909191.82999998</v>
      </c>
      <c r="M140" s="79" t="e">
        <f>SUM(M6:M139)</f>
        <v>#VALUE!</v>
      </c>
      <c r="N140" s="81"/>
      <c r="O140" s="82"/>
      <c r="P140" s="83"/>
      <c r="Q140" s="83"/>
      <c r="R140" s="82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</row>
  </sheetData>
  <sheetProtection selectLockedCells="1" selectUnlockedCells="1"/>
  <autoFilter ref="A5:R140"/>
  <mergeCells count="67">
    <mergeCell ref="A1:Q1"/>
    <mergeCell ref="A3:A4"/>
    <mergeCell ref="B3:B4"/>
    <mergeCell ref="C3:C4"/>
    <mergeCell ref="D3:D4"/>
    <mergeCell ref="E3:G3"/>
    <mergeCell ref="H3:J3"/>
    <mergeCell ref="K3:L3"/>
    <mergeCell ref="M3:M4"/>
    <mergeCell ref="N3:N4"/>
    <mergeCell ref="O3:O4"/>
    <mergeCell ref="P3:P4"/>
    <mergeCell ref="Q3:Q4"/>
    <mergeCell ref="R3:R4"/>
    <mergeCell ref="B7:B44"/>
    <mergeCell ref="N7:N10"/>
    <mergeCell ref="O7:O10"/>
    <mergeCell ref="P7:P10"/>
    <mergeCell ref="Q7:Q10"/>
    <mergeCell ref="R7:R44"/>
    <mergeCell ref="B45:B48"/>
    <mergeCell ref="R45:R48"/>
    <mergeCell ref="B49:B54"/>
    <mergeCell ref="R49:R54"/>
    <mergeCell ref="B55:B56"/>
    <mergeCell ref="B57:B58"/>
    <mergeCell ref="R57:R58"/>
    <mergeCell ref="B64:B65"/>
    <mergeCell ref="R64:R65"/>
    <mergeCell ref="B66:B68"/>
    <mergeCell ref="R66:R68"/>
    <mergeCell ref="B69:B70"/>
    <mergeCell ref="B71:B78"/>
    <mergeCell ref="H71:H73"/>
    <mergeCell ref="R71:R78"/>
    <mergeCell ref="B79:B85"/>
    <mergeCell ref="N79:N85"/>
    <mergeCell ref="O79:O85"/>
    <mergeCell ref="P79:P85"/>
    <mergeCell ref="R79:R85"/>
    <mergeCell ref="B86:B87"/>
    <mergeCell ref="B88:B89"/>
    <mergeCell ref="B90:B91"/>
    <mergeCell ref="R90:R91"/>
    <mergeCell ref="B92:B94"/>
    <mergeCell ref="N92:N93"/>
    <mergeCell ref="O92:O94"/>
    <mergeCell ref="R92:R94"/>
    <mergeCell ref="B97:B98"/>
    <mergeCell ref="R97:R98"/>
    <mergeCell ref="B99:B100"/>
    <mergeCell ref="B107:B109"/>
    <mergeCell ref="R107:R109"/>
    <mergeCell ref="B113:B114"/>
    <mergeCell ref="B116:B117"/>
    <mergeCell ref="R116:R117"/>
    <mergeCell ref="B118:B123"/>
    <mergeCell ref="R118:R123"/>
    <mergeCell ref="B124:B127"/>
    <mergeCell ref="R124:R127"/>
    <mergeCell ref="B130:B131"/>
    <mergeCell ref="R130:R131"/>
    <mergeCell ref="B133:B134"/>
    <mergeCell ref="R133:R134"/>
    <mergeCell ref="B136:B138"/>
    <mergeCell ref="C139:E139"/>
    <mergeCell ref="A140:B140"/>
  </mergeCells>
  <printOptions/>
  <pageMargins left="0.7875" right="0.7875" top="1.0527777777777778" bottom="1.0527777777777778" header="0.7875" footer="0.7875"/>
  <pageSetup fitToHeight="2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2021-07-15T12:06:22Z</dcterms:modified>
  <cp:category/>
  <cp:version/>
  <cp:contentType/>
  <cp:contentStatus/>
  <cp:revision>6</cp:revision>
</cp:coreProperties>
</file>